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Служебная информация\Екатерина\2019 год\анализы 2019 поселения\Поселения 2 квартал\"/>
    </mc:Choice>
  </mc:AlternateContent>
  <bookViews>
    <workbookView xWindow="0" yWindow="0" windowWidth="20490" windowHeight="7755" activeTab="1"/>
  </bookViews>
  <sheets>
    <sheet name="расходы" sheetId="2" r:id="rId1"/>
    <sheet name="доходы" sheetId="3" r:id="rId2"/>
  </sheets>
  <definedNames>
    <definedName name="_xlnm.Print_Titles" localSheetId="0">расходы!$5:$5</definedName>
  </definedNames>
  <calcPr calcId="152511" refMode="R1C1"/>
</workbook>
</file>

<file path=xl/calcChain.xml><?xml version="1.0" encoding="utf-8"?>
<calcChain xmlns="http://schemas.openxmlformats.org/spreadsheetml/2006/main">
  <c r="L38" i="3" l="1"/>
  <c r="K38" i="3"/>
  <c r="L37" i="3"/>
  <c r="K37" i="3"/>
  <c r="J36" i="3"/>
  <c r="K36" i="3" s="1"/>
  <c r="I36" i="3"/>
  <c r="H36" i="3"/>
  <c r="G36" i="3"/>
  <c r="L35" i="3"/>
  <c r="K35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J25" i="3"/>
  <c r="I25" i="3"/>
  <c r="I39" i="3" s="1"/>
  <c r="H25" i="3"/>
  <c r="G25" i="3"/>
  <c r="G39" i="3" s="1"/>
  <c r="G40" i="3" s="1"/>
  <c r="F25" i="3"/>
  <c r="K24" i="3"/>
  <c r="J23" i="3"/>
  <c r="K23" i="3" s="1"/>
  <c r="I23" i="3"/>
  <c r="H23" i="3"/>
  <c r="G23" i="3"/>
  <c r="K22" i="3"/>
  <c r="J21" i="3"/>
  <c r="K21" i="3" s="1"/>
  <c r="I21" i="3"/>
  <c r="H21" i="3"/>
  <c r="G21" i="3"/>
  <c r="F21" i="3"/>
  <c r="L20" i="3"/>
  <c r="K20" i="3"/>
  <c r="J19" i="3"/>
  <c r="L19" i="3" s="1"/>
  <c r="I19" i="3"/>
  <c r="K19" i="3" s="1"/>
  <c r="H19" i="3"/>
  <c r="G19" i="3"/>
  <c r="L18" i="3"/>
  <c r="K18" i="3"/>
  <c r="J17" i="3"/>
  <c r="L17" i="3" s="1"/>
  <c r="I17" i="3"/>
  <c r="K17" i="3" s="1"/>
  <c r="H17" i="3"/>
  <c r="G17" i="3"/>
  <c r="F17" i="3"/>
  <c r="L16" i="3"/>
  <c r="K16" i="3"/>
  <c r="L15" i="3"/>
  <c r="K15" i="3"/>
  <c r="L14" i="3"/>
  <c r="K14" i="3"/>
  <c r="L13" i="3"/>
  <c r="K13" i="3"/>
  <c r="K12" i="3"/>
  <c r="J12" i="3"/>
  <c r="J8" i="3" s="1"/>
  <c r="I12" i="3"/>
  <c r="H12" i="3"/>
  <c r="H8" i="3" s="1"/>
  <c r="G12" i="3"/>
  <c r="F12" i="3"/>
  <c r="F8" i="3" s="1"/>
  <c r="L11" i="3"/>
  <c r="K11" i="3"/>
  <c r="J10" i="3"/>
  <c r="L10" i="3" s="1"/>
  <c r="I10" i="3"/>
  <c r="K10" i="3" s="1"/>
  <c r="H10" i="3"/>
  <c r="G10" i="3"/>
  <c r="L9" i="3"/>
  <c r="K9" i="3"/>
  <c r="I8" i="3"/>
  <c r="G8" i="3"/>
  <c r="L8" i="3" l="1"/>
  <c r="K8" i="3"/>
  <c r="F39" i="3"/>
  <c r="F41" i="3" s="1"/>
  <c r="H39" i="3"/>
  <c r="H40" i="3" s="1"/>
  <c r="J39" i="3"/>
  <c r="L12" i="3"/>
  <c r="K25" i="3"/>
  <c r="L36" i="3"/>
  <c r="L25" i="3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" i="2"/>
  <c r="K39" i="3" l="1"/>
  <c r="L39" i="3"/>
  <c r="J40" i="3"/>
</calcChain>
</file>

<file path=xl/sharedStrings.xml><?xml version="1.0" encoding="utf-8"?>
<sst xmlns="http://schemas.openxmlformats.org/spreadsheetml/2006/main" count="461" uniqueCount="177">
  <si>
    <t>Наименование показателя</t>
  </si>
  <si>
    <t>Вед.</t>
  </si>
  <si>
    <t>Разд.</t>
  </si>
  <si>
    <t>Ц.ст.</t>
  </si>
  <si>
    <t>Расх.</t>
  </si>
  <si>
    <t>Уточненная роспись</t>
  </si>
  <si>
    <t>Касс. расход</t>
  </si>
  <si>
    <t>Остаток росписи</t>
  </si>
  <si>
    <t xml:space="preserve">  Администрация муниципального образования "Факельское"</t>
  </si>
  <si>
    <t>354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</si>
  <si>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</si>
  <si>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</si>
  <si>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</si>
  <si>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</si>
  <si>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</si>
  <si>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Глава муниципального образования</t>
  </si>
  <si>
    <t>9900060010</t>
  </si>
  <si>
    <t xml:space="preserve">        Фонд оплаты труда государственных (муниципальных) органов</t>
  </si>
  <si>
    <t>121</t>
  </si>
  <si>
    <t xml:space="preserve">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</si>
  <si>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</si>
  <si>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</si>
  <si>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</si>
  <si>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Центральный аппарат</t>
  </si>
  <si>
    <t>9900060030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</si>
  <si>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</si>
  <si>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</si>
  <si>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Прочая закупка товаров, работ и услуг</t>
  </si>
  <si>
    <t>244</t>
  </si>
  <si>
    <t xml:space="preserve">        Уплата прочих налогов, сборов</t>
  </si>
  <si>
    <t>852</t>
  </si>
  <si>
    <t xml:space="preserve">        Уплата иных платежей</t>
  </si>
  <si>
    <t>853</t>
  </si>
  <si>
    <t xml:space="preserve">      Межбюджетные трансферты из бюджета МО "Факельское" бюджету муниципального района в соответствии с заключенными соглашениями</t>
  </si>
  <si>
    <t>9900063170</t>
  </si>
  <si>
    <t xml:space="preserve">        Иные межбюджетные трансферты</t>
  </si>
  <si>
    <t>540</t>
  </si>
  <si>
    <t xml:space="preserve">          Другие общегосударственные вопросы</t>
  </si>
  <si>
    <t>0113</t>
  </si>
  <si>
    <t xml:space="preserve">      Условно-утвержденные расходы</t>
  </si>
  <si>
    <t>9900063500</t>
  </si>
  <si>
    <t xml:space="preserve">        Условно утвержденные расходы</t>
  </si>
  <si>
    <t>999</t>
  </si>
  <si>
    <t xml:space="preserve">    Национальная оборона</t>
  </si>
  <si>
    <t>0200</t>
  </si>
  <si>
    <t xml:space="preserve">      Осуществление первичного воинского учёта на территориях, где отсутствуют военные комиссариаты</t>
  </si>
  <si>
    <t>9900051180</t>
  </si>
  <si>
    <t xml:space="preserve">    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</si>
  <si>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</si>
  <si>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</si>
  <si>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</si>
  <si>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Мероприятия в сфере гражданской обороны, защиты населения и территорий от чрезвычайных ситуаций  и стихийных бедствий</t>
  </si>
  <si>
    <t>9900061900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</si>
  <si>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</si>
  <si>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</si>
  <si>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первичных мер пожарной безопасности</t>
  </si>
  <si>
    <t>9900061910</t>
  </si>
  <si>
    <t xml:space="preserve">    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</si>
  <si>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</si>
  <si>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</si>
  <si>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</si>
  <si>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Капитальный ремонт, ремонт и содержание  автомобильных дорог общего пользования местного значения</t>
  </si>
  <si>
    <t>9900062510</t>
  </si>
  <si>
    <t xml:space="preserve">    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</si>
  <si>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</si>
  <si>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</si>
  <si>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</si>
  <si>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Прочие мероприятия по благоустройству территорий</t>
  </si>
  <si>
    <t>9900062330</t>
  </si>
  <si>
    <t xml:space="preserve">          Благоустройство</t>
  </si>
  <si>
    <t>0503</t>
  </si>
  <si>
    <t xml:space="preserve">    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</si>
  <si>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99000L5550</t>
  </si>
  <si>
    <t xml:space="preserve">    Физическая культура и спорт</t>
  </si>
  <si>
    <t>1100</t>
  </si>
  <si>
    <t xml:space="preserve">      Мероприятия в области физической культуры и спорта</t>
  </si>
  <si>
    <t>9900061510</t>
  </si>
  <si>
    <t xml:space="preserve">          Массовый спорт</t>
  </si>
  <si>
    <t>1102</t>
  </si>
  <si>
    <t xml:space="preserve">Всего расходов:   </t>
  </si>
  <si>
    <t>% исполнения</t>
  </si>
  <si>
    <t>руб.</t>
  </si>
  <si>
    <t>Исполнение</t>
  </si>
  <si>
    <t>за 2 квартал</t>
  </si>
  <si>
    <t xml:space="preserve">расходной части бюджета муниципального образования "Факельское" </t>
  </si>
  <si>
    <t>Л.А.Протопопов</t>
  </si>
  <si>
    <t>АНАЛИЗ</t>
  </si>
  <si>
    <t>исполнения бюджета по доходам муниципального образования "Факельское"</t>
  </si>
  <si>
    <t>по состоянию на 01.07.2019 года</t>
  </si>
  <si>
    <t>в руб.</t>
  </si>
  <si>
    <t>Код БКД</t>
  </si>
  <si>
    <t>Наименование</t>
  </si>
  <si>
    <t>Доходы бюджета 2008 г.</t>
  </si>
  <si>
    <t>План 2019 г. первонач.</t>
  </si>
  <si>
    <t>План 2019 г. с изменен.</t>
  </si>
  <si>
    <t>План на январь-июнь</t>
  </si>
  <si>
    <t>Исполнение за январь-июнь</t>
  </si>
  <si>
    <t>Отклон.</t>
  </si>
  <si>
    <t>% исп.</t>
  </si>
  <si>
    <t>00000000</t>
  </si>
  <si>
    <t>00</t>
  </si>
  <si>
    <t>10000000</t>
  </si>
  <si>
    <t>НАЛОГОВЫЕ И НЕНАЛОГОВЫЕ  ДОХОДЫ</t>
  </si>
  <si>
    <t>10100000</t>
  </si>
  <si>
    <t>НАЛОГ НА ДОХОДЫ ФИЗИЧЕСКИХ ЛИЦ</t>
  </si>
  <si>
    <t>10500000</t>
  </si>
  <si>
    <t>НАЛОГИ НА СОВОКУПНЫЙ ДОХОД</t>
  </si>
  <si>
    <t>10503000</t>
  </si>
  <si>
    <t>01</t>
  </si>
  <si>
    <t>110</t>
  </si>
  <si>
    <t>Единый сельскохозяйственный налог</t>
  </si>
  <si>
    <t>10600000</t>
  </si>
  <si>
    <t>НАЛОГИ НА ИМУЩЕСТВО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</si>
  <si>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</si>
  <si>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</si>
  <si>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</si>
  <si>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10606033</t>
  </si>
  <si>
    <t>Земельный налог с организаций, обладающих земельным участком, расположенным в границах сельских поселений</t>
  </si>
  <si>
    <t>10606043</t>
  </si>
  <si>
    <t>Земельный налог с физических лиц, обладающих земельным участком, расположенным в границах сельских поселений</t>
  </si>
  <si>
    <t>10900000</t>
  </si>
  <si>
    <t>ЗАДОЛЖЕННОСТЬ И ПЕРЕРАСЧЕТЫ ПО ОТМЕНЕННЫМ НАЛОГАМ, СБОРАМ И ИНЫМ ОБЯЗАТЕЛЬНЫМ ПЛАТЕЖАМ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</si>
  <si>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</si>
  <si>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</si>
  <si>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</si>
  <si>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</si>
  <si>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</si>
  <si>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11300000</t>
  </si>
  <si>
    <t>ДОХОДЫ ОТ КОМПЕНСАЦИИ ЗАТРАТ ГОСУДАРСТВА</t>
  </si>
  <si>
    <t>11302995</t>
  </si>
  <si>
    <t>0012</t>
  </si>
  <si>
    <t>130</t>
  </si>
  <si>
    <t>Прочие доходы от компенсации затрат бюджетов поселений</t>
  </si>
  <si>
    <t>11400000</t>
  </si>
  <si>
    <t>ДОХОДЫ ОТ ПРОДАЖИ МАТЕРИАЛЬНЫХ И НЕМАТЕРИАЛЬНЫХ АКТИВОВ</t>
  </si>
  <si>
    <t>11402053</t>
  </si>
  <si>
    <t>440</t>
  </si>
  <si>
    <t>Доходы от реализации иного имущества,  находящегося в собственности сельских поселений в части реализации материальных запасов по указанному имуществу</t>
  </si>
  <si>
    <t>11690000</t>
  </si>
  <si>
    <t>ПРОЧИЕ ПОСТУПЛЕНИЯ ОТ ДЕНЕЖНЫХ ВЗЫСКАНИЙ (ШТРАФОВ) И ИНЫХ СУММ В ВОЗМЕЩЕНИЕ УЩЕРБА</t>
  </si>
  <si>
    <t>11690050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</si>
  <si>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</si>
  <si>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</si>
  <si>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20000000</t>
  </si>
  <si>
    <t>БЕЗВОЗМЕЗДНЫЕ ПОСТУПЛЕНИЯ</t>
  </si>
  <si>
    <t>20215001</t>
  </si>
  <si>
    <t>150</t>
  </si>
  <si>
    <t>Дотации бюджетам поселений на выравнивание бюджетной обеспеченности</t>
  </si>
  <si>
    <t>20201003</t>
  </si>
  <si>
    <t>151</t>
  </si>
  <si>
    <t>Дотации бюджетам поселений на поддержку мер по обеспечению сбалансированности бюджетов</t>
  </si>
  <si>
    <t>20202216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</si>
  <si>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</si>
  <si>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20202999</t>
  </si>
  <si>
    <t>0110</t>
  </si>
  <si>
    <t>Прочие субсидии бюджетам поселений</t>
  </si>
  <si>
    <t>Субсидии бюджетам поселений на благоустройство</t>
  </si>
  <si>
    <t>0111</t>
  </si>
  <si>
    <t>Субсидии бюджетам поселений на обеспечение первичных мер пожарной безопасности</t>
  </si>
  <si>
    <t>20235118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</si>
  <si>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</si>
  <si>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</si>
  <si>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</si>
  <si>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20225555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</si>
  <si>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</si>
  <si>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20240014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</si>
  <si>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вопросв местного значения в соотвествии с заключенными соглашениями</t>
  </si>
  <si>
    <t>21900000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</si>
  <si>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</si>
  <si>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</si>
  <si>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</si>
  <si>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20245160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</si>
  <si>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</si>
  <si>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</si>
  <si>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t>Дефицит (-), профицит (+)</t>
  </si>
  <si>
    <t>БАЛАНС</t>
  </si>
  <si>
    <t>Начальник Управления финансов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</si>
</sst>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0" fontId="3" fillId="0" borderId="3">
      <alignment horizontal="right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5"/>
    <xf numFmtId="1" fontId="2" fillId="0" borderId="2">
      <alignment horizontal="left" vertical="top" wrapText="1" indent="2"/>
    </xf>
    <xf numFmtId="0" fontId="2" fillId="4" borderId="3"/>
    <xf numFmtId="4" fontId="2" fillId="0" borderId="2">
      <alignment horizontal="right" vertical="top" shrinkToFit="1"/>
    </xf>
    <xf numFmtId="0" fontId="2" fillId="4" borderId="3">
      <alignment shrinkToFit="1"/>
    </xf>
    <xf numFmtId="0" fontId="2" fillId="4" borderId="5">
      <alignment horizontal="center"/>
    </xf>
    <xf numFmtId="0" fontId="2" fillId="4" borderId="3">
      <alignment horizontal="center"/>
    </xf>
    <xf numFmtId="0" fontId="13" fillId="0" borderId="1"/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>
      <alignment horizontal="center" vertical="center" wrapText="1"/>
    </xf>
    <xf numFmtId="0" fontId="3" fillId="0" borderId="2" xfId="3" applyNumberFormat="1" applyProtection="1">
      <alignment vertical="top" wrapText="1"/>
    </xf>
    <xf numFmtId="1" fontId="2" fillId="0" borderId="2" xfId="4" applyNumberFormat="1" applyProtection="1">
      <alignment horizontal="center" vertical="top" shrinkToFit="1"/>
    </xf>
    <xf numFmtId="0" fontId="2" fillId="0" borderId="1" xfId="8" applyNumberFormat="1" applyProtection="1"/>
    <xf numFmtId="4" fontId="3" fillId="0" borderId="2" xfId="5" applyNumberFormat="1" applyFill="1" applyProtection="1">
      <alignment horizontal="right" vertical="top" shrinkToFit="1"/>
    </xf>
    <xf numFmtId="4" fontId="3" fillId="0" borderId="3" xfId="7" applyNumberFormat="1" applyFill="1" applyProtection="1">
      <alignment horizontal="right" vertical="top" shrinkToFit="1"/>
    </xf>
    <xf numFmtId="0" fontId="0" fillId="0" borderId="0" xfId="0" applyAlignment="1" applyProtection="1">
      <alignment horizontal="right"/>
      <protection locked="0"/>
    </xf>
    <xf numFmtId="0" fontId="3" fillId="0" borderId="3" xfId="6" applyNumberFormat="1" applyProtection="1">
      <alignment horizontal="right"/>
    </xf>
    <xf numFmtId="0" fontId="3" fillId="0" borderId="3" xfId="6">
      <alignment horizontal="right"/>
    </xf>
    <xf numFmtId="0" fontId="2" fillId="0" borderId="1" xfId="9" applyNumberFormat="1" applyProtection="1">
      <alignment horizontal="left" wrapText="1"/>
    </xf>
    <xf numFmtId="0" fontId="2" fillId="0" borderId="1" xfId="9">
      <alignment horizontal="left" wrapText="1"/>
    </xf>
    <xf numFmtId="0" fontId="1" fillId="0" borderId="1" xfId="1" applyNumberFormat="1" applyProtection="1">
      <alignment horizontal="center"/>
    </xf>
    <xf numFmtId="0" fontId="1" fillId="0" borderId="1" xfId="1" applyProtection="1">
      <alignment horizontal="center"/>
      <protection locked="0"/>
    </xf>
    <xf numFmtId="0" fontId="1" fillId="0" borderId="1" xfId="1" applyNumberFormat="1" applyBorder="1" applyAlignment="1" applyProtection="1">
      <alignment horizontal="center"/>
    </xf>
    <xf numFmtId="49" fontId="6" fillId="0" borderId="6" xfId="0" applyNumberFormat="1" applyFont="1" applyBorder="1"/>
    <xf numFmtId="49" fontId="6" fillId="0" borderId="7" xfId="0" applyNumberFormat="1" applyFont="1" applyBorder="1"/>
    <xf numFmtId="49" fontId="6" fillId="0" borderId="8" xfId="0" applyNumberFormat="1" applyFont="1" applyBorder="1"/>
    <xf numFmtId="164" fontId="7" fillId="0" borderId="9" xfId="0" applyNumberFormat="1" applyFont="1" applyBorder="1" applyAlignment="1">
      <alignment wrapText="1"/>
    </xf>
    <xf numFmtId="0" fontId="6" fillId="0" borderId="9" xfId="0" applyFont="1" applyBorder="1"/>
    <xf numFmtId="0" fontId="6" fillId="0" borderId="1" xfId="0" applyFont="1" applyBorder="1"/>
    <xf numFmtId="0" fontId="8" fillId="0" borderId="0" xfId="0" applyFont="1"/>
    <xf numFmtId="49" fontId="9" fillId="0" borderId="0" xfId="0" applyNumberFormat="1" applyFont="1" applyAlignment="1">
      <alignment horizontal="center" wrapText="1"/>
    </xf>
    <xf numFmtId="49" fontId="9" fillId="0" borderId="0" xfId="0" quotePrefix="1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0" fontId="11" fillId="0" borderId="0" xfId="0" applyFont="1"/>
    <xf numFmtId="49" fontId="11" fillId="0" borderId="6" xfId="0" applyNumberFormat="1" applyFont="1" applyBorder="1"/>
    <xf numFmtId="49" fontId="11" fillId="0" borderId="7" xfId="0" applyNumberFormat="1" applyFont="1" applyBorder="1"/>
    <xf numFmtId="49" fontId="11" fillId="0" borderId="8" xfId="0" applyNumberFormat="1" applyFont="1" applyBorder="1"/>
    <xf numFmtId="164" fontId="12" fillId="0" borderId="9" xfId="0" applyNumberFormat="1" applyFont="1" applyBorder="1" applyAlignment="1">
      <alignment wrapText="1"/>
    </xf>
    <xf numFmtId="0" fontId="11" fillId="0" borderId="9" xfId="0" applyFont="1" applyBorder="1"/>
    <xf numFmtId="0" fontId="10" fillId="0" borderId="9" xfId="0" applyFont="1" applyBorder="1"/>
    <xf numFmtId="0" fontId="10" fillId="0" borderId="0" xfId="0" applyFont="1"/>
    <xf numFmtId="3" fontId="11" fillId="0" borderId="9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 wrapText="1"/>
    </xf>
    <xf numFmtId="3" fontId="8" fillId="0" borderId="9" xfId="0" applyNumberFormat="1" applyFont="1" applyBorder="1" applyAlignment="1">
      <alignment horizontal="right"/>
    </xf>
    <xf numFmtId="0" fontId="7" fillId="0" borderId="9" xfId="24" applyFont="1" applyFill="1" applyBorder="1" applyAlignment="1" applyProtection="1">
      <alignment horizontal="justify" vertical="center" wrapText="1"/>
      <protection locked="0"/>
    </xf>
    <xf numFmtId="3" fontId="11" fillId="0" borderId="9" xfId="0" applyNumberFormat="1" applyFont="1" applyBorder="1"/>
    <xf numFmtId="3" fontId="10" fillId="0" borderId="9" xfId="0" applyNumberFormat="1" applyFont="1" applyBorder="1"/>
    <xf numFmtId="3" fontId="6" fillId="0" borderId="9" xfId="0" applyNumberFormat="1" applyFont="1" applyBorder="1"/>
    <xf numFmtId="3" fontId="8" fillId="0" borderId="9" xfId="0" applyNumberFormat="1" applyFont="1" applyBorder="1"/>
    <xf numFmtId="0" fontId="7" fillId="5" borderId="9" xfId="0" applyFont="1" applyFill="1" applyBorder="1" applyAlignment="1">
      <alignment vertical="top" wrapText="1"/>
    </xf>
    <xf numFmtId="0" fontId="12" fillId="5" borderId="9" xfId="0" applyFont="1" applyFill="1" applyBorder="1" applyAlignment="1">
      <alignment vertical="top" wrapTex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0" borderId="9" xfId="0" applyFont="1" applyBorder="1"/>
    <xf numFmtId="3" fontId="9" fillId="0" borderId="9" xfId="0" applyNumberFormat="1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49" fontId="7" fillId="0" borderId="0" xfId="0" applyNumberFormat="1" applyFont="1"/>
  </cellXfs>
  <cellStyles count="25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16"/>
    <cellStyle name="xl24" xfId="2"/>
    <cellStyle name="xl25" xfId="17"/>
    <cellStyle name="xl26" xfId="18"/>
    <cellStyle name="xl27" xfId="19"/>
    <cellStyle name="xl28" xfId="6"/>
    <cellStyle name="xl29" xfId="8"/>
    <cellStyle name="xl30" xfId="9"/>
    <cellStyle name="xl31" xfId="4"/>
    <cellStyle name="xl32" xfId="20"/>
    <cellStyle name="xl33" xfId="21"/>
    <cellStyle name="xl34" xfId="7"/>
    <cellStyle name="xl35" xfId="3"/>
    <cellStyle name="xl36" xfId="22"/>
    <cellStyle name="xl37" xfId="23"/>
    <cellStyle name="xl38" xfId="5"/>
    <cellStyle name="Обычный" xfId="0" builtinId="0"/>
    <cellStyle name="Обычный_приложение 1 к закону 2004 года" xfId="2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zoomScaleSheetLayoutView="100" workbookViewId="0">
      <pane ySplit="5" topLeftCell="A56" activePane="bottomLeft" state="frozen"/>
      <selection pane="bottomLeft" activeCell="A63" sqref="A63:I68"/>
    </sheetView>
  </sheetViews>
  <sheetFormatPr defaultRowHeight="15" outlineLevelRow="4" x14ac:dyDescent="0.25"/>
  <cols>
    <col min="1" max="1" width="43.5703125" style="1" customWidth="1"/>
    <col min="2" max="5" width="8.42578125" style="1" customWidth="1"/>
    <col min="6" max="9" width="12.7109375" style="1" customWidth="1"/>
    <col min="10" max="16384" width="9.140625" style="1"/>
  </cols>
  <sheetData>
    <row r="1" spans="1:9" ht="15.75" x14ac:dyDescent="0.25">
      <c r="A1" s="13" t="s">
        <v>82</v>
      </c>
      <c r="B1" s="14"/>
      <c r="C1" s="14"/>
      <c r="D1" s="14"/>
      <c r="E1" s="14"/>
      <c r="F1" s="14"/>
      <c r="G1" s="14"/>
      <c r="H1" s="14"/>
    </row>
    <row r="2" spans="1:9" ht="15.75" x14ac:dyDescent="0.25">
      <c r="A2" s="13" t="s">
        <v>84</v>
      </c>
      <c r="B2" s="14"/>
      <c r="C2" s="14"/>
      <c r="D2" s="14"/>
      <c r="E2" s="14"/>
      <c r="F2" s="14"/>
      <c r="G2" s="14"/>
      <c r="H2" s="14"/>
    </row>
    <row r="3" spans="1:9" ht="15.75" x14ac:dyDescent="0.25">
      <c r="A3" s="15" t="s">
        <v>83</v>
      </c>
      <c r="B3" s="15"/>
      <c r="C3" s="15"/>
      <c r="D3" s="15"/>
      <c r="E3" s="15"/>
      <c r="F3" s="15"/>
      <c r="G3" s="15"/>
      <c r="H3" s="15"/>
    </row>
    <row r="4" spans="1:9" x14ac:dyDescent="0.25">
      <c r="I4" s="8" t="s">
        <v>81</v>
      </c>
    </row>
    <row r="5" spans="1:9" ht="26.2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80</v>
      </c>
    </row>
    <row r="6" spans="1:9" ht="25.5" x14ac:dyDescent="0.25">
      <c r="A6" s="3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6">
        <v>3624512</v>
      </c>
      <c r="G6" s="6">
        <v>1232407.25</v>
      </c>
      <c r="H6" s="6">
        <v>2392104.75</v>
      </c>
      <c r="I6" s="6">
        <f>G6/F6*100</f>
        <v>34.002018754524748</v>
      </c>
    </row>
    <row r="7" spans="1:9" outlineLevel="1" x14ac:dyDescent="0.25">
      <c r="A7" s="3" t="s">
        <v>13</v>
      </c>
      <c r="B7" s="4" t="s">
        <v>9</v>
      </c>
      <c r="C7" s="4" t="s">
        <v>14</v>
      </c>
      <c r="D7" s="4" t="s">
        <v>11</v>
      </c>
      <c r="E7" s="4" t="s">
        <v>12</v>
      </c>
      <c r="F7" s="6">
        <v>1480500</v>
      </c>
      <c r="G7" s="6">
        <v>646920.93000000005</v>
      </c>
      <c r="H7" s="6">
        <v>833579.07</v>
      </c>
      <c r="I7" s="6">
        <f t="shared" ref="I7:I60" si="0">G7/F7*100</f>
        <v>43.696111448834856</v>
      </c>
    </row>
    <row r="8" spans="1:9" outlineLevel="2" x14ac:dyDescent="0.25">
      <c r="A8" s="3" t="s">
        <v>15</v>
      </c>
      <c r="B8" s="4" t="s">
        <v>9</v>
      </c>
      <c r="C8" s="4" t="s">
        <v>14</v>
      </c>
      <c r="D8" s="4" t="s">
        <v>16</v>
      </c>
      <c r="E8" s="4" t="s">
        <v>12</v>
      </c>
      <c r="F8" s="6">
        <v>549000</v>
      </c>
      <c r="G8" s="6">
        <v>228348.42</v>
      </c>
      <c r="H8" s="6">
        <v>320651.58</v>
      </c>
      <c r="I8" s="6">
        <f t="shared" si="0"/>
        <v>41.593519125683066</v>
      </c>
    </row>
    <row r="9" spans="1:9" ht="25.5" outlineLevel="3" x14ac:dyDescent="0.25">
      <c r="A9" s="3" t="s">
        <v>17</v>
      </c>
      <c r="B9" s="4" t="s">
        <v>9</v>
      </c>
      <c r="C9" s="4" t="s">
        <v>14</v>
      </c>
      <c r="D9" s="4" t="s">
        <v>16</v>
      </c>
      <c r="E9" s="4" t="s">
        <v>18</v>
      </c>
      <c r="F9" s="6">
        <v>422000</v>
      </c>
      <c r="G9" s="6">
        <v>178398.16</v>
      </c>
      <c r="H9" s="6">
        <v>243601.84</v>
      </c>
      <c r="I9" s="6">
        <f t="shared" si="0"/>
        <v>42.274445497630332</v>
      </c>
    </row>
    <row r="10" spans="1:9" ht="51" outlineLevel="4" x14ac:dyDescent="0.25">
      <c r="A10" s="3" t="s">
        <v>19</v>
      </c>
      <c r="B10" s="4" t="s">
        <v>9</v>
      </c>
      <c r="C10" s="4" t="s">
        <v>20</v>
      </c>
      <c r="D10" s="4" t="s">
        <v>16</v>
      </c>
      <c r="E10" s="4" t="s">
        <v>18</v>
      </c>
      <c r="F10" s="6">
        <v>422000</v>
      </c>
      <c r="G10" s="6">
        <v>178398.16</v>
      </c>
      <c r="H10" s="6">
        <v>243601.84</v>
      </c>
      <c r="I10" s="6">
        <f t="shared" si="0"/>
        <v>42.274445497630332</v>
      </c>
    </row>
    <row r="11" spans="1:9" ht="63.75" outlineLevel="3" x14ac:dyDescent="0.25">
      <c r="A11" s="3" t="s">
        <v>21</v>
      </c>
      <c r="B11" s="4" t="s">
        <v>9</v>
      </c>
      <c r="C11" s="4" t="s">
        <v>14</v>
      </c>
      <c r="D11" s="4" t="s">
        <v>16</v>
      </c>
      <c r="E11" s="4" t="s">
        <v>22</v>
      </c>
      <c r="F11" s="6">
        <v>127000</v>
      </c>
      <c r="G11" s="6">
        <v>49950.26</v>
      </c>
      <c r="H11" s="6">
        <v>77049.740000000005</v>
      </c>
      <c r="I11" s="6">
        <f t="shared" si="0"/>
        <v>39.330913385826769</v>
      </c>
    </row>
    <row r="12" spans="1:9" ht="51" outlineLevel="4" x14ac:dyDescent="0.25">
      <c r="A12" s="3" t="s">
        <v>19</v>
      </c>
      <c r="B12" s="4" t="s">
        <v>9</v>
      </c>
      <c r="C12" s="4" t="s">
        <v>20</v>
      </c>
      <c r="D12" s="4" t="s">
        <v>16</v>
      </c>
      <c r="E12" s="4" t="s">
        <v>22</v>
      </c>
      <c r="F12" s="6">
        <v>127000</v>
      </c>
      <c r="G12" s="6">
        <v>49950.26</v>
      </c>
      <c r="H12" s="6">
        <v>77049.740000000005</v>
      </c>
      <c r="I12" s="6">
        <f t="shared" si="0"/>
        <v>39.330913385826769</v>
      </c>
    </row>
    <row r="13" spans="1:9" outlineLevel="2" x14ac:dyDescent="0.25">
      <c r="A13" s="3" t="s">
        <v>23</v>
      </c>
      <c r="B13" s="4" t="s">
        <v>9</v>
      </c>
      <c r="C13" s="4" t="s">
        <v>14</v>
      </c>
      <c r="D13" s="4" t="s">
        <v>24</v>
      </c>
      <c r="E13" s="4" t="s">
        <v>12</v>
      </c>
      <c r="F13" s="6">
        <v>922600</v>
      </c>
      <c r="G13" s="6">
        <v>409672.51</v>
      </c>
      <c r="H13" s="6">
        <v>512927.49</v>
      </c>
      <c r="I13" s="6">
        <f t="shared" si="0"/>
        <v>44.404130717537392</v>
      </c>
    </row>
    <row r="14" spans="1:9" ht="25.5" outlineLevel="3" x14ac:dyDescent="0.25">
      <c r="A14" s="3" t="s">
        <v>17</v>
      </c>
      <c r="B14" s="4" t="s">
        <v>9</v>
      </c>
      <c r="C14" s="4" t="s">
        <v>14</v>
      </c>
      <c r="D14" s="4" t="s">
        <v>24</v>
      </c>
      <c r="E14" s="4" t="s">
        <v>18</v>
      </c>
      <c r="F14" s="6">
        <v>558000</v>
      </c>
      <c r="G14" s="6">
        <v>278943.3</v>
      </c>
      <c r="H14" s="6">
        <v>279056.7</v>
      </c>
      <c r="I14" s="6">
        <f t="shared" si="0"/>
        <v>49.989838709677421</v>
      </c>
    </row>
    <row r="15" spans="1:9" ht="63.75" outlineLevel="4" x14ac:dyDescent="0.25">
      <c r="A15" s="3" t="s">
        <v>25</v>
      </c>
      <c r="B15" s="4" t="s">
        <v>9</v>
      </c>
      <c r="C15" s="4" t="s">
        <v>26</v>
      </c>
      <c r="D15" s="4" t="s">
        <v>24</v>
      </c>
      <c r="E15" s="4" t="s">
        <v>18</v>
      </c>
      <c r="F15" s="6">
        <v>558000</v>
      </c>
      <c r="G15" s="6">
        <v>278943.3</v>
      </c>
      <c r="H15" s="6">
        <v>279056.7</v>
      </c>
      <c r="I15" s="6">
        <f t="shared" si="0"/>
        <v>49.989838709677421</v>
      </c>
    </row>
    <row r="16" spans="1:9" ht="63.75" outlineLevel="3" x14ac:dyDescent="0.25">
      <c r="A16" s="3" t="s">
        <v>21</v>
      </c>
      <c r="B16" s="4" t="s">
        <v>9</v>
      </c>
      <c r="C16" s="4" t="s">
        <v>14</v>
      </c>
      <c r="D16" s="4" t="s">
        <v>24</v>
      </c>
      <c r="E16" s="4" t="s">
        <v>22</v>
      </c>
      <c r="F16" s="6">
        <v>169000</v>
      </c>
      <c r="G16" s="6">
        <v>64987.519999999997</v>
      </c>
      <c r="H16" s="6">
        <v>104012.48</v>
      </c>
      <c r="I16" s="6">
        <f t="shared" si="0"/>
        <v>38.454153846153844</v>
      </c>
    </row>
    <row r="17" spans="1:9" ht="63.75" outlineLevel="4" x14ac:dyDescent="0.25">
      <c r="A17" s="3" t="s">
        <v>25</v>
      </c>
      <c r="B17" s="4" t="s">
        <v>9</v>
      </c>
      <c r="C17" s="4" t="s">
        <v>26</v>
      </c>
      <c r="D17" s="4" t="s">
        <v>24</v>
      </c>
      <c r="E17" s="4" t="s">
        <v>22</v>
      </c>
      <c r="F17" s="6">
        <v>169000</v>
      </c>
      <c r="G17" s="6">
        <v>64987.519999999997</v>
      </c>
      <c r="H17" s="6">
        <v>104012.48</v>
      </c>
      <c r="I17" s="6">
        <f t="shared" si="0"/>
        <v>38.454153846153844</v>
      </c>
    </row>
    <row r="18" spans="1:9" ht="25.5" outlineLevel="3" x14ac:dyDescent="0.25">
      <c r="A18" s="3" t="s">
        <v>27</v>
      </c>
      <c r="B18" s="4" t="s">
        <v>9</v>
      </c>
      <c r="C18" s="4" t="s">
        <v>14</v>
      </c>
      <c r="D18" s="4" t="s">
        <v>24</v>
      </c>
      <c r="E18" s="4" t="s">
        <v>28</v>
      </c>
      <c r="F18" s="6">
        <v>191600</v>
      </c>
      <c r="G18" s="6">
        <v>64851.69</v>
      </c>
      <c r="H18" s="6">
        <v>126748.31</v>
      </c>
      <c r="I18" s="6">
        <f t="shared" si="0"/>
        <v>33.847437369519831</v>
      </c>
    </row>
    <row r="19" spans="1:9" ht="63.75" outlineLevel="4" x14ac:dyDescent="0.25">
      <c r="A19" s="3" t="s">
        <v>25</v>
      </c>
      <c r="B19" s="4" t="s">
        <v>9</v>
      </c>
      <c r="C19" s="4" t="s">
        <v>26</v>
      </c>
      <c r="D19" s="4" t="s">
        <v>24</v>
      </c>
      <c r="E19" s="4" t="s">
        <v>28</v>
      </c>
      <c r="F19" s="6">
        <v>191600</v>
      </c>
      <c r="G19" s="6">
        <v>64851.69</v>
      </c>
      <c r="H19" s="6">
        <v>126748.31</v>
      </c>
      <c r="I19" s="6">
        <f t="shared" si="0"/>
        <v>33.847437369519831</v>
      </c>
    </row>
    <row r="20" spans="1:9" outlineLevel="3" x14ac:dyDescent="0.25">
      <c r="A20" s="3" t="s">
        <v>29</v>
      </c>
      <c r="B20" s="4" t="s">
        <v>9</v>
      </c>
      <c r="C20" s="4" t="s">
        <v>14</v>
      </c>
      <c r="D20" s="4" t="s">
        <v>24</v>
      </c>
      <c r="E20" s="4" t="s">
        <v>30</v>
      </c>
      <c r="F20" s="6">
        <v>3600</v>
      </c>
      <c r="G20" s="6">
        <v>640</v>
      </c>
      <c r="H20" s="6">
        <v>2960</v>
      </c>
      <c r="I20" s="6">
        <f t="shared" si="0"/>
        <v>17.777777777777779</v>
      </c>
    </row>
    <row r="21" spans="1:9" ht="63.75" outlineLevel="4" x14ac:dyDescent="0.25">
      <c r="A21" s="3" t="s">
        <v>25</v>
      </c>
      <c r="B21" s="4" t="s">
        <v>9</v>
      </c>
      <c r="C21" s="4" t="s">
        <v>26</v>
      </c>
      <c r="D21" s="4" t="s">
        <v>24</v>
      </c>
      <c r="E21" s="4" t="s">
        <v>30</v>
      </c>
      <c r="F21" s="6">
        <v>3600</v>
      </c>
      <c r="G21" s="6">
        <v>640</v>
      </c>
      <c r="H21" s="6">
        <v>2960</v>
      </c>
      <c r="I21" s="6">
        <f t="shared" si="0"/>
        <v>17.777777777777779</v>
      </c>
    </row>
    <row r="22" spans="1:9" outlineLevel="3" x14ac:dyDescent="0.25">
      <c r="A22" s="3" t="s">
        <v>31</v>
      </c>
      <c r="B22" s="4" t="s">
        <v>9</v>
      </c>
      <c r="C22" s="4" t="s">
        <v>14</v>
      </c>
      <c r="D22" s="4" t="s">
        <v>24</v>
      </c>
      <c r="E22" s="4" t="s">
        <v>32</v>
      </c>
      <c r="F22" s="6">
        <v>400</v>
      </c>
      <c r="G22" s="6">
        <v>250</v>
      </c>
      <c r="H22" s="6">
        <v>150</v>
      </c>
      <c r="I22" s="6">
        <f t="shared" si="0"/>
        <v>62.5</v>
      </c>
    </row>
    <row r="23" spans="1:9" ht="63.75" outlineLevel="4" x14ac:dyDescent="0.25">
      <c r="A23" s="3" t="s">
        <v>25</v>
      </c>
      <c r="B23" s="4" t="s">
        <v>9</v>
      </c>
      <c r="C23" s="4" t="s">
        <v>26</v>
      </c>
      <c r="D23" s="4" t="s">
        <v>24</v>
      </c>
      <c r="E23" s="4" t="s">
        <v>32</v>
      </c>
      <c r="F23" s="6">
        <v>400</v>
      </c>
      <c r="G23" s="6">
        <v>250</v>
      </c>
      <c r="H23" s="6">
        <v>150</v>
      </c>
      <c r="I23" s="6">
        <f t="shared" si="0"/>
        <v>62.5</v>
      </c>
    </row>
    <row r="24" spans="1:9" ht="51" outlineLevel="2" x14ac:dyDescent="0.25">
      <c r="A24" s="3" t="s">
        <v>33</v>
      </c>
      <c r="B24" s="4" t="s">
        <v>9</v>
      </c>
      <c r="C24" s="4" t="s">
        <v>14</v>
      </c>
      <c r="D24" s="4" t="s">
        <v>34</v>
      </c>
      <c r="E24" s="4" t="s">
        <v>12</v>
      </c>
      <c r="F24" s="6">
        <v>8900</v>
      </c>
      <c r="G24" s="6">
        <v>8900</v>
      </c>
      <c r="H24" s="6">
        <v>0</v>
      </c>
      <c r="I24" s="6">
        <f t="shared" si="0"/>
        <v>100</v>
      </c>
    </row>
    <row r="25" spans="1:9" outlineLevel="3" x14ac:dyDescent="0.25">
      <c r="A25" s="3" t="s">
        <v>35</v>
      </c>
      <c r="B25" s="4" t="s">
        <v>9</v>
      </c>
      <c r="C25" s="4" t="s">
        <v>14</v>
      </c>
      <c r="D25" s="4" t="s">
        <v>34</v>
      </c>
      <c r="E25" s="4" t="s">
        <v>36</v>
      </c>
      <c r="F25" s="6">
        <v>8900</v>
      </c>
      <c r="G25" s="6">
        <v>8900</v>
      </c>
      <c r="H25" s="6">
        <v>0</v>
      </c>
      <c r="I25" s="6">
        <f t="shared" si="0"/>
        <v>100</v>
      </c>
    </row>
    <row r="26" spans="1:9" ht="25.5" outlineLevel="4" x14ac:dyDescent="0.25">
      <c r="A26" s="3" t="s">
        <v>37</v>
      </c>
      <c r="B26" s="4" t="s">
        <v>9</v>
      </c>
      <c r="C26" s="4" t="s">
        <v>38</v>
      </c>
      <c r="D26" s="4" t="s">
        <v>34</v>
      </c>
      <c r="E26" s="4" t="s">
        <v>36</v>
      </c>
      <c r="F26" s="6">
        <v>8900</v>
      </c>
      <c r="G26" s="6">
        <v>8900</v>
      </c>
      <c r="H26" s="6">
        <v>0</v>
      </c>
      <c r="I26" s="6">
        <f t="shared" si="0"/>
        <v>100</v>
      </c>
    </row>
    <row r="27" spans="1:9" outlineLevel="2" x14ac:dyDescent="0.25">
      <c r="A27" s="3" t="s">
        <v>39</v>
      </c>
      <c r="B27" s="4" t="s">
        <v>9</v>
      </c>
      <c r="C27" s="4" t="s">
        <v>14</v>
      </c>
      <c r="D27" s="4" t="s">
        <v>40</v>
      </c>
      <c r="E27" s="4" t="s">
        <v>12</v>
      </c>
      <c r="F27" s="6">
        <v>0</v>
      </c>
      <c r="G27" s="6">
        <v>0</v>
      </c>
      <c r="H27" s="6">
        <v>0</v>
      </c>
      <c r="I27" s="6">
        <v>0</v>
      </c>
    </row>
    <row r="28" spans="1:9" outlineLevel="3" x14ac:dyDescent="0.25">
      <c r="A28" s="3" t="s">
        <v>41</v>
      </c>
      <c r="B28" s="4" t="s">
        <v>9</v>
      </c>
      <c r="C28" s="4" t="s">
        <v>14</v>
      </c>
      <c r="D28" s="4" t="s">
        <v>40</v>
      </c>
      <c r="E28" s="4" t="s">
        <v>42</v>
      </c>
      <c r="F28" s="6">
        <v>0</v>
      </c>
      <c r="G28" s="6">
        <v>0</v>
      </c>
      <c r="H28" s="6">
        <v>0</v>
      </c>
      <c r="I28" s="6">
        <v>0</v>
      </c>
    </row>
    <row r="29" spans="1:9" ht="63.75" outlineLevel="4" x14ac:dyDescent="0.25">
      <c r="A29" s="3" t="s">
        <v>25</v>
      </c>
      <c r="B29" s="4" t="s">
        <v>9</v>
      </c>
      <c r="C29" s="4" t="s">
        <v>26</v>
      </c>
      <c r="D29" s="4" t="s">
        <v>40</v>
      </c>
      <c r="E29" s="4" t="s">
        <v>42</v>
      </c>
      <c r="F29" s="6">
        <v>0</v>
      </c>
      <c r="G29" s="6">
        <v>0</v>
      </c>
      <c r="H29" s="6">
        <v>0</v>
      </c>
      <c r="I29" s="6">
        <v>0</v>
      </c>
    </row>
    <row r="30" spans="1:9" outlineLevel="1" x14ac:dyDescent="0.25">
      <c r="A30" s="3" t="s">
        <v>43</v>
      </c>
      <c r="B30" s="4" t="s">
        <v>9</v>
      </c>
      <c r="C30" s="4" t="s">
        <v>44</v>
      </c>
      <c r="D30" s="4" t="s">
        <v>11</v>
      </c>
      <c r="E30" s="4" t="s">
        <v>12</v>
      </c>
      <c r="F30" s="6">
        <v>226700</v>
      </c>
      <c r="G30" s="6">
        <v>99780.77</v>
      </c>
      <c r="H30" s="6">
        <v>126919.23</v>
      </c>
      <c r="I30" s="6">
        <f t="shared" si="0"/>
        <v>44.014455227172476</v>
      </c>
    </row>
    <row r="31" spans="1:9" ht="38.25" outlineLevel="2" x14ac:dyDescent="0.25">
      <c r="A31" s="3" t="s">
        <v>45</v>
      </c>
      <c r="B31" s="4" t="s">
        <v>9</v>
      </c>
      <c r="C31" s="4" t="s">
        <v>44</v>
      </c>
      <c r="D31" s="4" t="s">
        <v>46</v>
      </c>
      <c r="E31" s="4" t="s">
        <v>12</v>
      </c>
      <c r="F31" s="6">
        <v>226700</v>
      </c>
      <c r="G31" s="6">
        <v>99780.77</v>
      </c>
      <c r="H31" s="6">
        <v>126919.23</v>
      </c>
      <c r="I31" s="6">
        <f t="shared" si="0"/>
        <v>44.014455227172476</v>
      </c>
    </row>
    <row r="32" spans="1:9" ht="25.5" outlineLevel="3" x14ac:dyDescent="0.25">
      <c r="A32" s="3" t="s">
        <v>17</v>
      </c>
      <c r="B32" s="4" t="s">
        <v>9</v>
      </c>
      <c r="C32" s="4" t="s">
        <v>44</v>
      </c>
      <c r="D32" s="4" t="s">
        <v>46</v>
      </c>
      <c r="E32" s="4" t="s">
        <v>18</v>
      </c>
      <c r="F32" s="6">
        <v>160000</v>
      </c>
      <c r="G32" s="6">
        <v>70084.05</v>
      </c>
      <c r="H32" s="6">
        <v>89915.95</v>
      </c>
      <c r="I32" s="6">
        <f t="shared" si="0"/>
        <v>43.802531250000001</v>
      </c>
    </row>
    <row r="33" spans="1:9" ht="25.5" outlineLevel="4" x14ac:dyDescent="0.25">
      <c r="A33" s="3" t="s">
        <v>47</v>
      </c>
      <c r="B33" s="4" t="s">
        <v>9</v>
      </c>
      <c r="C33" s="4" t="s">
        <v>48</v>
      </c>
      <c r="D33" s="4" t="s">
        <v>46</v>
      </c>
      <c r="E33" s="4" t="s">
        <v>18</v>
      </c>
      <c r="F33" s="6">
        <v>160000</v>
      </c>
      <c r="G33" s="6">
        <v>70084.05</v>
      </c>
      <c r="H33" s="6">
        <v>89915.95</v>
      </c>
      <c r="I33" s="6">
        <f t="shared" si="0"/>
        <v>43.802531250000001</v>
      </c>
    </row>
    <row r="34" spans="1:9" ht="63.75" outlineLevel="3" x14ac:dyDescent="0.25">
      <c r="A34" s="3" t="s">
        <v>21</v>
      </c>
      <c r="B34" s="4" t="s">
        <v>9</v>
      </c>
      <c r="C34" s="4" t="s">
        <v>44</v>
      </c>
      <c r="D34" s="4" t="s">
        <v>46</v>
      </c>
      <c r="E34" s="4" t="s">
        <v>22</v>
      </c>
      <c r="F34" s="6">
        <v>49800</v>
      </c>
      <c r="G34" s="6">
        <v>25896.720000000001</v>
      </c>
      <c r="H34" s="6">
        <v>23903.279999999999</v>
      </c>
      <c r="I34" s="6">
        <f t="shared" si="0"/>
        <v>52.001445783132525</v>
      </c>
    </row>
    <row r="35" spans="1:9" ht="25.5" outlineLevel="4" x14ac:dyDescent="0.25">
      <c r="A35" s="3" t="s">
        <v>47</v>
      </c>
      <c r="B35" s="4" t="s">
        <v>9</v>
      </c>
      <c r="C35" s="4" t="s">
        <v>48</v>
      </c>
      <c r="D35" s="4" t="s">
        <v>46</v>
      </c>
      <c r="E35" s="4" t="s">
        <v>22</v>
      </c>
      <c r="F35" s="6">
        <v>49800</v>
      </c>
      <c r="G35" s="6">
        <v>25896.720000000001</v>
      </c>
      <c r="H35" s="6">
        <v>23903.279999999999</v>
      </c>
      <c r="I35" s="6">
        <f t="shared" si="0"/>
        <v>52.001445783132525</v>
      </c>
    </row>
    <row r="36" spans="1:9" ht="25.5" outlineLevel="3" x14ac:dyDescent="0.25">
      <c r="A36" s="3" t="s">
        <v>27</v>
      </c>
      <c r="B36" s="4" t="s">
        <v>9</v>
      </c>
      <c r="C36" s="4" t="s">
        <v>44</v>
      </c>
      <c r="D36" s="4" t="s">
        <v>46</v>
      </c>
      <c r="E36" s="4" t="s">
        <v>28</v>
      </c>
      <c r="F36" s="6">
        <v>16900</v>
      </c>
      <c r="G36" s="6">
        <v>3800</v>
      </c>
      <c r="H36" s="6">
        <v>13100</v>
      </c>
      <c r="I36" s="6">
        <f t="shared" si="0"/>
        <v>22.485207100591715</v>
      </c>
    </row>
    <row r="37" spans="1:9" ht="25.5" outlineLevel="4" x14ac:dyDescent="0.25">
      <c r="A37" s="3" t="s">
        <v>47</v>
      </c>
      <c r="B37" s="4" t="s">
        <v>9</v>
      </c>
      <c r="C37" s="4" t="s">
        <v>48</v>
      </c>
      <c r="D37" s="4" t="s">
        <v>46</v>
      </c>
      <c r="E37" s="4" t="s">
        <v>28</v>
      </c>
      <c r="F37" s="6">
        <v>16900</v>
      </c>
      <c r="G37" s="6">
        <v>3800</v>
      </c>
      <c r="H37" s="6">
        <v>13100</v>
      </c>
      <c r="I37" s="6">
        <f t="shared" si="0"/>
        <v>22.485207100591715</v>
      </c>
    </row>
    <row r="38" spans="1:9" ht="25.5" outlineLevel="1" x14ac:dyDescent="0.25">
      <c r="A38" s="3" t="s">
        <v>49</v>
      </c>
      <c r="B38" s="4" t="s">
        <v>9</v>
      </c>
      <c r="C38" s="4" t="s">
        <v>50</v>
      </c>
      <c r="D38" s="4" t="s">
        <v>11</v>
      </c>
      <c r="E38" s="4" t="s">
        <v>12</v>
      </c>
      <c r="F38" s="6">
        <v>22000</v>
      </c>
      <c r="G38" s="6">
        <v>18575</v>
      </c>
      <c r="H38" s="6">
        <v>3425</v>
      </c>
      <c r="I38" s="6">
        <f t="shared" si="0"/>
        <v>84.431818181818187</v>
      </c>
    </row>
    <row r="39" spans="1:9" ht="51" outlineLevel="2" x14ac:dyDescent="0.25">
      <c r="A39" s="3" t="s">
        <v>51</v>
      </c>
      <c r="B39" s="4" t="s">
        <v>9</v>
      </c>
      <c r="C39" s="4" t="s">
        <v>50</v>
      </c>
      <c r="D39" s="4" t="s">
        <v>52</v>
      </c>
      <c r="E39" s="4" t="s">
        <v>12</v>
      </c>
      <c r="F39" s="6">
        <v>1000</v>
      </c>
      <c r="G39" s="6">
        <v>1000</v>
      </c>
      <c r="H39" s="6">
        <v>0</v>
      </c>
      <c r="I39" s="6">
        <f t="shared" si="0"/>
        <v>100</v>
      </c>
    </row>
    <row r="40" spans="1:9" ht="25.5" outlineLevel="3" x14ac:dyDescent="0.25">
      <c r="A40" s="3" t="s">
        <v>27</v>
      </c>
      <c r="B40" s="4" t="s">
        <v>9</v>
      </c>
      <c r="C40" s="4" t="s">
        <v>50</v>
      </c>
      <c r="D40" s="4" t="s">
        <v>52</v>
      </c>
      <c r="E40" s="4" t="s">
        <v>28</v>
      </c>
      <c r="F40" s="6">
        <v>1000</v>
      </c>
      <c r="G40" s="6">
        <v>1000</v>
      </c>
      <c r="H40" s="6">
        <v>0</v>
      </c>
      <c r="I40" s="6">
        <f t="shared" si="0"/>
        <v>100</v>
      </c>
    </row>
    <row r="41" spans="1:9" ht="51" outlineLevel="4" x14ac:dyDescent="0.25">
      <c r="A41" s="3" t="s">
        <v>53</v>
      </c>
      <c r="B41" s="4" t="s">
        <v>9</v>
      </c>
      <c r="C41" s="4" t="s">
        <v>54</v>
      </c>
      <c r="D41" s="4" t="s">
        <v>52</v>
      </c>
      <c r="E41" s="4" t="s">
        <v>28</v>
      </c>
      <c r="F41" s="6">
        <v>1000</v>
      </c>
      <c r="G41" s="6">
        <v>1000</v>
      </c>
      <c r="H41" s="6">
        <v>0</v>
      </c>
      <c r="I41" s="6">
        <f t="shared" si="0"/>
        <v>100</v>
      </c>
    </row>
    <row r="42" spans="1:9" ht="25.5" outlineLevel="2" x14ac:dyDescent="0.25">
      <c r="A42" s="3" t="s">
        <v>55</v>
      </c>
      <c r="B42" s="4" t="s">
        <v>9</v>
      </c>
      <c r="C42" s="4" t="s">
        <v>50</v>
      </c>
      <c r="D42" s="4" t="s">
        <v>56</v>
      </c>
      <c r="E42" s="4" t="s">
        <v>12</v>
      </c>
      <c r="F42" s="6">
        <v>21000</v>
      </c>
      <c r="G42" s="6">
        <v>17575</v>
      </c>
      <c r="H42" s="6">
        <v>3425</v>
      </c>
      <c r="I42" s="6">
        <f t="shared" si="0"/>
        <v>83.69047619047619</v>
      </c>
    </row>
    <row r="43" spans="1:9" ht="25.5" outlineLevel="3" x14ac:dyDescent="0.25">
      <c r="A43" s="3" t="s">
        <v>27</v>
      </c>
      <c r="B43" s="4" t="s">
        <v>9</v>
      </c>
      <c r="C43" s="4" t="s">
        <v>50</v>
      </c>
      <c r="D43" s="4" t="s">
        <v>56</v>
      </c>
      <c r="E43" s="4" t="s">
        <v>28</v>
      </c>
      <c r="F43" s="6">
        <v>21000</v>
      </c>
      <c r="G43" s="6">
        <v>17575</v>
      </c>
      <c r="H43" s="6">
        <v>3425</v>
      </c>
      <c r="I43" s="6">
        <f t="shared" si="0"/>
        <v>83.69047619047619</v>
      </c>
    </row>
    <row r="44" spans="1:9" ht="25.5" outlineLevel="4" x14ac:dyDescent="0.25">
      <c r="A44" s="3" t="s">
        <v>57</v>
      </c>
      <c r="B44" s="4" t="s">
        <v>9</v>
      </c>
      <c r="C44" s="4" t="s">
        <v>58</v>
      </c>
      <c r="D44" s="4" t="s">
        <v>56</v>
      </c>
      <c r="E44" s="4" t="s">
        <v>28</v>
      </c>
      <c r="F44" s="6">
        <v>21000</v>
      </c>
      <c r="G44" s="6">
        <v>17575</v>
      </c>
      <c r="H44" s="6">
        <v>3425</v>
      </c>
      <c r="I44" s="6">
        <f t="shared" si="0"/>
        <v>83.69047619047619</v>
      </c>
    </row>
    <row r="45" spans="1:9" outlineLevel="1" x14ac:dyDescent="0.25">
      <c r="A45" s="3" t="s">
        <v>59</v>
      </c>
      <c r="B45" s="4" t="s">
        <v>9</v>
      </c>
      <c r="C45" s="4" t="s">
        <v>60</v>
      </c>
      <c r="D45" s="4" t="s">
        <v>11</v>
      </c>
      <c r="E45" s="4" t="s">
        <v>12</v>
      </c>
      <c r="F45" s="6">
        <v>1029000</v>
      </c>
      <c r="G45" s="6">
        <v>461817.55</v>
      </c>
      <c r="H45" s="6">
        <v>567182.44999999995</v>
      </c>
      <c r="I45" s="6">
        <f t="shared" si="0"/>
        <v>44.880228377065109</v>
      </c>
    </row>
    <row r="46" spans="1:9" ht="38.25" outlineLevel="2" x14ac:dyDescent="0.25">
      <c r="A46" s="3" t="s">
        <v>61</v>
      </c>
      <c r="B46" s="4" t="s">
        <v>9</v>
      </c>
      <c r="C46" s="4" t="s">
        <v>60</v>
      </c>
      <c r="D46" s="4" t="s">
        <v>62</v>
      </c>
      <c r="E46" s="4" t="s">
        <v>12</v>
      </c>
      <c r="F46" s="6">
        <v>1029000</v>
      </c>
      <c r="G46" s="6">
        <v>461817.55</v>
      </c>
      <c r="H46" s="6">
        <v>567182.44999999995</v>
      </c>
      <c r="I46" s="6">
        <f t="shared" si="0"/>
        <v>44.880228377065109</v>
      </c>
    </row>
    <row r="47" spans="1:9" ht="25.5" outlineLevel="3" x14ac:dyDescent="0.25">
      <c r="A47" s="3" t="s">
        <v>27</v>
      </c>
      <c r="B47" s="4" t="s">
        <v>9</v>
      </c>
      <c r="C47" s="4" t="s">
        <v>60</v>
      </c>
      <c r="D47" s="4" t="s">
        <v>62</v>
      </c>
      <c r="E47" s="4" t="s">
        <v>28</v>
      </c>
      <c r="F47" s="6">
        <v>1029000</v>
      </c>
      <c r="G47" s="6">
        <v>461817.55</v>
      </c>
      <c r="H47" s="6">
        <v>567182.44999999995</v>
      </c>
      <c r="I47" s="6">
        <f t="shared" si="0"/>
        <v>44.880228377065109</v>
      </c>
    </row>
    <row r="48" spans="1:9" ht="25.5" outlineLevel="4" x14ac:dyDescent="0.25">
      <c r="A48" s="3" t="s">
        <v>63</v>
      </c>
      <c r="B48" s="4" t="s">
        <v>9</v>
      </c>
      <c r="C48" s="4" t="s">
        <v>64</v>
      </c>
      <c r="D48" s="4" t="s">
        <v>62</v>
      </c>
      <c r="E48" s="4" t="s">
        <v>28</v>
      </c>
      <c r="F48" s="6">
        <v>1029000</v>
      </c>
      <c r="G48" s="6">
        <v>461817.55</v>
      </c>
      <c r="H48" s="6">
        <v>567182.44999999995</v>
      </c>
      <c r="I48" s="6">
        <f t="shared" si="0"/>
        <v>44.880228377065109</v>
      </c>
    </row>
    <row r="49" spans="1:9" outlineLevel="1" x14ac:dyDescent="0.25">
      <c r="A49" s="3" t="s">
        <v>65</v>
      </c>
      <c r="B49" s="4" t="s">
        <v>9</v>
      </c>
      <c r="C49" s="4" t="s">
        <v>66</v>
      </c>
      <c r="D49" s="4" t="s">
        <v>11</v>
      </c>
      <c r="E49" s="4" t="s">
        <v>12</v>
      </c>
      <c r="F49" s="6">
        <v>859312</v>
      </c>
      <c r="G49" s="6">
        <v>1563</v>
      </c>
      <c r="H49" s="6">
        <v>857749</v>
      </c>
      <c r="I49" s="6">
        <f t="shared" si="0"/>
        <v>0.18188969780475545</v>
      </c>
    </row>
    <row r="50" spans="1:9" ht="25.5" outlineLevel="2" x14ac:dyDescent="0.25">
      <c r="A50" s="3" t="s">
        <v>67</v>
      </c>
      <c r="B50" s="4" t="s">
        <v>9</v>
      </c>
      <c r="C50" s="4" t="s">
        <v>66</v>
      </c>
      <c r="D50" s="4" t="s">
        <v>68</v>
      </c>
      <c r="E50" s="4" t="s">
        <v>12</v>
      </c>
      <c r="F50" s="6">
        <v>31724.12</v>
      </c>
      <c r="G50" s="6">
        <v>1563</v>
      </c>
      <c r="H50" s="6">
        <v>30161.119999999999</v>
      </c>
      <c r="I50" s="6">
        <f t="shared" si="0"/>
        <v>4.9268506108286063</v>
      </c>
    </row>
    <row r="51" spans="1:9" ht="25.5" outlineLevel="3" x14ac:dyDescent="0.25">
      <c r="A51" s="3" t="s">
        <v>27</v>
      </c>
      <c r="B51" s="4" t="s">
        <v>9</v>
      </c>
      <c r="C51" s="4" t="s">
        <v>66</v>
      </c>
      <c r="D51" s="4" t="s">
        <v>68</v>
      </c>
      <c r="E51" s="4" t="s">
        <v>28</v>
      </c>
      <c r="F51" s="6">
        <v>31724.12</v>
      </c>
      <c r="G51" s="6">
        <v>1563</v>
      </c>
      <c r="H51" s="6">
        <v>30161.119999999999</v>
      </c>
      <c r="I51" s="6">
        <f t="shared" si="0"/>
        <v>4.9268506108286063</v>
      </c>
    </row>
    <row r="52" spans="1:9" outlineLevel="4" x14ac:dyDescent="0.25">
      <c r="A52" s="3" t="s">
        <v>69</v>
      </c>
      <c r="B52" s="4" t="s">
        <v>9</v>
      </c>
      <c r="C52" s="4" t="s">
        <v>70</v>
      </c>
      <c r="D52" s="4" t="s">
        <v>68</v>
      </c>
      <c r="E52" s="4" t="s">
        <v>28</v>
      </c>
      <c r="F52" s="6">
        <v>31724.12</v>
      </c>
      <c r="G52" s="6">
        <v>1563</v>
      </c>
      <c r="H52" s="6">
        <v>30161.119999999999</v>
      </c>
      <c r="I52" s="6">
        <f t="shared" si="0"/>
        <v>4.9268506108286063</v>
      </c>
    </row>
    <row r="53" spans="1:9" ht="63.75" outlineLevel="2" x14ac:dyDescent="0.25">
      <c r="A53" s="3" t="s">
        <v>71</v>
      </c>
      <c r="B53" s="4" t="s">
        <v>9</v>
      </c>
      <c r="C53" s="4" t="s">
        <v>66</v>
      </c>
      <c r="D53" s="4" t="s">
        <v>72</v>
      </c>
      <c r="E53" s="4" t="s">
        <v>12</v>
      </c>
      <c r="F53" s="6">
        <v>827587.88</v>
      </c>
      <c r="G53" s="6">
        <v>0</v>
      </c>
      <c r="H53" s="6">
        <v>827587.88</v>
      </c>
      <c r="I53" s="6">
        <f t="shared" si="0"/>
        <v>0</v>
      </c>
    </row>
    <row r="54" spans="1:9" ht="25.5" outlineLevel="3" x14ac:dyDescent="0.25">
      <c r="A54" s="3" t="s">
        <v>27</v>
      </c>
      <c r="B54" s="4" t="s">
        <v>9</v>
      </c>
      <c r="C54" s="4" t="s">
        <v>66</v>
      </c>
      <c r="D54" s="4" t="s">
        <v>72</v>
      </c>
      <c r="E54" s="4" t="s">
        <v>28</v>
      </c>
      <c r="F54" s="6">
        <v>827587.88</v>
      </c>
      <c r="G54" s="6">
        <v>0</v>
      </c>
      <c r="H54" s="6">
        <v>827587.88</v>
      </c>
      <c r="I54" s="6">
        <f t="shared" si="0"/>
        <v>0</v>
      </c>
    </row>
    <row r="55" spans="1:9" outlineLevel="4" x14ac:dyDescent="0.25">
      <c r="A55" s="3" t="s">
        <v>69</v>
      </c>
      <c r="B55" s="4" t="s">
        <v>9</v>
      </c>
      <c r="C55" s="4" t="s">
        <v>70</v>
      </c>
      <c r="D55" s="4" t="s">
        <v>72</v>
      </c>
      <c r="E55" s="4" t="s">
        <v>28</v>
      </c>
      <c r="F55" s="6">
        <v>827587.88</v>
      </c>
      <c r="G55" s="6">
        <v>0</v>
      </c>
      <c r="H55" s="6">
        <v>827587.88</v>
      </c>
      <c r="I55" s="6">
        <f t="shared" si="0"/>
        <v>0</v>
      </c>
    </row>
    <row r="56" spans="1:9" outlineLevel="1" x14ac:dyDescent="0.25">
      <c r="A56" s="3" t="s">
        <v>73</v>
      </c>
      <c r="B56" s="4" t="s">
        <v>9</v>
      </c>
      <c r="C56" s="4" t="s">
        <v>74</v>
      </c>
      <c r="D56" s="4" t="s">
        <v>11</v>
      </c>
      <c r="E56" s="4" t="s">
        <v>12</v>
      </c>
      <c r="F56" s="6">
        <v>7000</v>
      </c>
      <c r="G56" s="6">
        <v>3750</v>
      </c>
      <c r="H56" s="6">
        <v>3250</v>
      </c>
      <c r="I56" s="6">
        <f t="shared" si="0"/>
        <v>53.571428571428569</v>
      </c>
    </row>
    <row r="57" spans="1:9" ht="25.5" outlineLevel="2" x14ac:dyDescent="0.25">
      <c r="A57" s="3" t="s">
        <v>75</v>
      </c>
      <c r="B57" s="4" t="s">
        <v>9</v>
      </c>
      <c r="C57" s="4" t="s">
        <v>74</v>
      </c>
      <c r="D57" s="4" t="s">
        <v>76</v>
      </c>
      <c r="E57" s="4" t="s">
        <v>12</v>
      </c>
      <c r="F57" s="6">
        <v>7000</v>
      </c>
      <c r="G57" s="6">
        <v>3750</v>
      </c>
      <c r="H57" s="6">
        <v>3250</v>
      </c>
      <c r="I57" s="6">
        <f t="shared" si="0"/>
        <v>53.571428571428569</v>
      </c>
    </row>
    <row r="58" spans="1:9" ht="25.5" outlineLevel="3" x14ac:dyDescent="0.25">
      <c r="A58" s="3" t="s">
        <v>27</v>
      </c>
      <c r="B58" s="4" t="s">
        <v>9</v>
      </c>
      <c r="C58" s="4" t="s">
        <v>74</v>
      </c>
      <c r="D58" s="4" t="s">
        <v>76</v>
      </c>
      <c r="E58" s="4" t="s">
        <v>28</v>
      </c>
      <c r="F58" s="6">
        <v>7000</v>
      </c>
      <c r="G58" s="6">
        <v>3750</v>
      </c>
      <c r="H58" s="6">
        <v>3250</v>
      </c>
      <c r="I58" s="6">
        <f t="shared" si="0"/>
        <v>53.571428571428569</v>
      </c>
    </row>
    <row r="59" spans="1:9" outlineLevel="4" x14ac:dyDescent="0.25">
      <c r="A59" s="3" t="s">
        <v>77</v>
      </c>
      <c r="B59" s="4" t="s">
        <v>9</v>
      </c>
      <c r="C59" s="4" t="s">
        <v>78</v>
      </c>
      <c r="D59" s="4" t="s">
        <v>76</v>
      </c>
      <c r="E59" s="4" t="s">
        <v>28</v>
      </c>
      <c r="F59" s="6">
        <v>7000</v>
      </c>
      <c r="G59" s="6">
        <v>3750</v>
      </c>
      <c r="H59" s="6">
        <v>3250</v>
      </c>
      <c r="I59" s="6">
        <f t="shared" si="0"/>
        <v>53.571428571428569</v>
      </c>
    </row>
    <row r="60" spans="1:9" ht="12.95" customHeight="1" x14ac:dyDescent="0.25">
      <c r="A60" s="9" t="s">
        <v>79</v>
      </c>
      <c r="B60" s="10"/>
      <c r="C60" s="10"/>
      <c r="D60" s="10"/>
      <c r="E60" s="10"/>
      <c r="F60" s="7">
        <v>3624512</v>
      </c>
      <c r="G60" s="7">
        <v>1232407.25</v>
      </c>
      <c r="H60" s="7">
        <v>2392104.75</v>
      </c>
      <c r="I60" s="6">
        <f t="shared" si="0"/>
        <v>34.002018754524748</v>
      </c>
    </row>
    <row r="61" spans="1:9" ht="12.95" customHeight="1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25">
      <c r="A62" s="11"/>
      <c r="B62" s="12"/>
      <c r="C62" s="12"/>
      <c r="D62" s="12"/>
      <c r="E62" s="12"/>
      <c r="F62" s="12"/>
      <c r="G62" s="12"/>
      <c r="H62" s="12"/>
      <c r="I62" s="12"/>
    </row>
  </sheetData>
  <mergeCells count="5">
    <mergeCell ref="A60:E60"/>
    <mergeCell ref="A62:I62"/>
    <mergeCell ref="A1:H1"/>
    <mergeCell ref="A2:H2"/>
    <mergeCell ref="A3:H3"/>
  </mergeCells>
  <pageMargins left="0.78749999999999998" right="0.59027779999999996" top="0.59027779999999996" bottom="0.59027779999999996" header="0.39374999999999999" footer="0.51180550000000002"/>
  <pageSetup paperSize="9" fitToHeight="200" orientation="landscape"/>
  <headerFooter>
    <oddHeader xml:space="preserve">&amp;RРАСПЕЧАТАНО :&amp;D &amp;T  </oddHeader>
    <evenHeader xml:space="preserve">&amp;RРАСПЕЧАТАНО :&amp;D &amp;T 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tabSelected="1" topLeftCell="A35" workbookViewId="0">
      <selection activeCell="A48" sqref="A48:D50"/>
    </sheetView>
  </sheetViews>
  <sheetFormatPr defaultRowHeight="12.75" x14ac:dyDescent="0.2"/>
  <cols>
    <col min="1" max="1" width="10.140625" style="27" bestFit="1" customWidth="1"/>
    <col min="2" max="2" width="3.28515625" style="27" customWidth="1"/>
    <col min="3" max="3" width="5.5703125" style="27" bestFit="1" customWidth="1"/>
    <col min="4" max="4" width="4.85546875" style="27" bestFit="1" customWidth="1"/>
    <col min="5" max="5" width="47.5703125" style="22" customWidth="1"/>
    <col min="6" max="6" width="10.7109375" style="22" hidden="1" customWidth="1"/>
    <col min="7" max="7" width="13.7109375" style="22" customWidth="1"/>
    <col min="8" max="8" width="12.85546875" style="22" customWidth="1"/>
    <col min="9" max="9" width="10.7109375" style="22" customWidth="1"/>
    <col min="10" max="10" width="13.5703125" style="22" customWidth="1"/>
    <col min="11" max="11" width="10" style="22" customWidth="1"/>
    <col min="12" max="256" width="9.140625" style="22"/>
    <col min="257" max="257" width="10.140625" style="22" bestFit="1" customWidth="1"/>
    <col min="258" max="258" width="3.28515625" style="22" customWidth="1"/>
    <col min="259" max="259" width="5.5703125" style="22" bestFit="1" customWidth="1"/>
    <col min="260" max="260" width="4.85546875" style="22" bestFit="1" customWidth="1"/>
    <col min="261" max="261" width="47.5703125" style="22" customWidth="1"/>
    <col min="262" max="262" width="0" style="22" hidden="1" customWidth="1"/>
    <col min="263" max="263" width="13.7109375" style="22" customWidth="1"/>
    <col min="264" max="264" width="12.85546875" style="22" customWidth="1"/>
    <col min="265" max="265" width="10.7109375" style="22" customWidth="1"/>
    <col min="266" max="266" width="13.5703125" style="22" customWidth="1"/>
    <col min="267" max="267" width="10" style="22" customWidth="1"/>
    <col min="268" max="512" width="9.140625" style="22"/>
    <col min="513" max="513" width="10.140625" style="22" bestFit="1" customWidth="1"/>
    <col min="514" max="514" width="3.28515625" style="22" customWidth="1"/>
    <col min="515" max="515" width="5.5703125" style="22" bestFit="1" customWidth="1"/>
    <col min="516" max="516" width="4.85546875" style="22" bestFit="1" customWidth="1"/>
    <col min="517" max="517" width="47.5703125" style="22" customWidth="1"/>
    <col min="518" max="518" width="0" style="22" hidden="1" customWidth="1"/>
    <col min="519" max="519" width="13.7109375" style="22" customWidth="1"/>
    <col min="520" max="520" width="12.85546875" style="22" customWidth="1"/>
    <col min="521" max="521" width="10.7109375" style="22" customWidth="1"/>
    <col min="522" max="522" width="13.5703125" style="22" customWidth="1"/>
    <col min="523" max="523" width="10" style="22" customWidth="1"/>
    <col min="524" max="768" width="9.140625" style="22"/>
    <col min="769" max="769" width="10.140625" style="22" bestFit="1" customWidth="1"/>
    <col min="770" max="770" width="3.28515625" style="22" customWidth="1"/>
    <col min="771" max="771" width="5.5703125" style="22" bestFit="1" customWidth="1"/>
    <col min="772" max="772" width="4.85546875" style="22" bestFit="1" customWidth="1"/>
    <col min="773" max="773" width="47.5703125" style="22" customWidth="1"/>
    <col min="774" max="774" width="0" style="22" hidden="1" customWidth="1"/>
    <col min="775" max="775" width="13.7109375" style="22" customWidth="1"/>
    <col min="776" max="776" width="12.85546875" style="22" customWidth="1"/>
    <col min="777" max="777" width="10.7109375" style="22" customWidth="1"/>
    <col min="778" max="778" width="13.5703125" style="22" customWidth="1"/>
    <col min="779" max="779" width="10" style="22" customWidth="1"/>
    <col min="780" max="1024" width="9.140625" style="22"/>
    <col min="1025" max="1025" width="10.140625" style="22" bestFit="1" customWidth="1"/>
    <col min="1026" max="1026" width="3.28515625" style="22" customWidth="1"/>
    <col min="1027" max="1027" width="5.5703125" style="22" bestFit="1" customWidth="1"/>
    <col min="1028" max="1028" width="4.85546875" style="22" bestFit="1" customWidth="1"/>
    <col min="1029" max="1029" width="47.5703125" style="22" customWidth="1"/>
    <col min="1030" max="1030" width="0" style="22" hidden="1" customWidth="1"/>
    <col min="1031" max="1031" width="13.7109375" style="22" customWidth="1"/>
    <col min="1032" max="1032" width="12.85546875" style="22" customWidth="1"/>
    <col min="1033" max="1033" width="10.7109375" style="22" customWidth="1"/>
    <col min="1034" max="1034" width="13.5703125" style="22" customWidth="1"/>
    <col min="1035" max="1035" width="10" style="22" customWidth="1"/>
    <col min="1036" max="1280" width="9.140625" style="22"/>
    <col min="1281" max="1281" width="10.140625" style="22" bestFit="1" customWidth="1"/>
    <col min="1282" max="1282" width="3.28515625" style="22" customWidth="1"/>
    <col min="1283" max="1283" width="5.5703125" style="22" bestFit="1" customWidth="1"/>
    <col min="1284" max="1284" width="4.85546875" style="22" bestFit="1" customWidth="1"/>
    <col min="1285" max="1285" width="47.5703125" style="22" customWidth="1"/>
    <col min="1286" max="1286" width="0" style="22" hidden="1" customWidth="1"/>
    <col min="1287" max="1287" width="13.7109375" style="22" customWidth="1"/>
    <col min="1288" max="1288" width="12.85546875" style="22" customWidth="1"/>
    <col min="1289" max="1289" width="10.7109375" style="22" customWidth="1"/>
    <col min="1290" max="1290" width="13.5703125" style="22" customWidth="1"/>
    <col min="1291" max="1291" width="10" style="22" customWidth="1"/>
    <col min="1292" max="1536" width="9.140625" style="22"/>
    <col min="1537" max="1537" width="10.140625" style="22" bestFit="1" customWidth="1"/>
    <col min="1538" max="1538" width="3.28515625" style="22" customWidth="1"/>
    <col min="1539" max="1539" width="5.5703125" style="22" bestFit="1" customWidth="1"/>
    <col min="1540" max="1540" width="4.85546875" style="22" bestFit="1" customWidth="1"/>
    <col min="1541" max="1541" width="47.5703125" style="22" customWidth="1"/>
    <col min="1542" max="1542" width="0" style="22" hidden="1" customWidth="1"/>
    <col min="1543" max="1543" width="13.7109375" style="22" customWidth="1"/>
    <col min="1544" max="1544" width="12.85546875" style="22" customWidth="1"/>
    <col min="1545" max="1545" width="10.7109375" style="22" customWidth="1"/>
    <col min="1546" max="1546" width="13.5703125" style="22" customWidth="1"/>
    <col min="1547" max="1547" width="10" style="22" customWidth="1"/>
    <col min="1548" max="1792" width="9.140625" style="22"/>
    <col min="1793" max="1793" width="10.140625" style="22" bestFit="1" customWidth="1"/>
    <col min="1794" max="1794" width="3.28515625" style="22" customWidth="1"/>
    <col min="1795" max="1795" width="5.5703125" style="22" bestFit="1" customWidth="1"/>
    <col min="1796" max="1796" width="4.85546875" style="22" bestFit="1" customWidth="1"/>
    <col min="1797" max="1797" width="47.5703125" style="22" customWidth="1"/>
    <col min="1798" max="1798" width="0" style="22" hidden="1" customWidth="1"/>
    <col min="1799" max="1799" width="13.7109375" style="22" customWidth="1"/>
    <col min="1800" max="1800" width="12.85546875" style="22" customWidth="1"/>
    <col min="1801" max="1801" width="10.7109375" style="22" customWidth="1"/>
    <col min="1802" max="1802" width="13.5703125" style="22" customWidth="1"/>
    <col min="1803" max="1803" width="10" style="22" customWidth="1"/>
    <col min="1804" max="2048" width="9.140625" style="22"/>
    <col min="2049" max="2049" width="10.140625" style="22" bestFit="1" customWidth="1"/>
    <col min="2050" max="2050" width="3.28515625" style="22" customWidth="1"/>
    <col min="2051" max="2051" width="5.5703125" style="22" bestFit="1" customWidth="1"/>
    <col min="2052" max="2052" width="4.85546875" style="22" bestFit="1" customWidth="1"/>
    <col min="2053" max="2053" width="47.5703125" style="22" customWidth="1"/>
    <col min="2054" max="2054" width="0" style="22" hidden="1" customWidth="1"/>
    <col min="2055" max="2055" width="13.7109375" style="22" customWidth="1"/>
    <col min="2056" max="2056" width="12.85546875" style="22" customWidth="1"/>
    <col min="2057" max="2057" width="10.7109375" style="22" customWidth="1"/>
    <col min="2058" max="2058" width="13.5703125" style="22" customWidth="1"/>
    <col min="2059" max="2059" width="10" style="22" customWidth="1"/>
    <col min="2060" max="2304" width="9.140625" style="22"/>
    <col min="2305" max="2305" width="10.140625" style="22" bestFit="1" customWidth="1"/>
    <col min="2306" max="2306" width="3.28515625" style="22" customWidth="1"/>
    <col min="2307" max="2307" width="5.5703125" style="22" bestFit="1" customWidth="1"/>
    <col min="2308" max="2308" width="4.85546875" style="22" bestFit="1" customWidth="1"/>
    <col min="2309" max="2309" width="47.5703125" style="22" customWidth="1"/>
    <col min="2310" max="2310" width="0" style="22" hidden="1" customWidth="1"/>
    <col min="2311" max="2311" width="13.7109375" style="22" customWidth="1"/>
    <col min="2312" max="2312" width="12.85546875" style="22" customWidth="1"/>
    <col min="2313" max="2313" width="10.7109375" style="22" customWidth="1"/>
    <col min="2314" max="2314" width="13.5703125" style="22" customWidth="1"/>
    <col min="2315" max="2315" width="10" style="22" customWidth="1"/>
    <col min="2316" max="2560" width="9.140625" style="22"/>
    <col min="2561" max="2561" width="10.140625" style="22" bestFit="1" customWidth="1"/>
    <col min="2562" max="2562" width="3.28515625" style="22" customWidth="1"/>
    <col min="2563" max="2563" width="5.5703125" style="22" bestFit="1" customWidth="1"/>
    <col min="2564" max="2564" width="4.85546875" style="22" bestFit="1" customWidth="1"/>
    <col min="2565" max="2565" width="47.5703125" style="22" customWidth="1"/>
    <col min="2566" max="2566" width="0" style="22" hidden="1" customWidth="1"/>
    <col min="2567" max="2567" width="13.7109375" style="22" customWidth="1"/>
    <col min="2568" max="2568" width="12.85546875" style="22" customWidth="1"/>
    <col min="2569" max="2569" width="10.7109375" style="22" customWidth="1"/>
    <col min="2570" max="2570" width="13.5703125" style="22" customWidth="1"/>
    <col min="2571" max="2571" width="10" style="22" customWidth="1"/>
    <col min="2572" max="2816" width="9.140625" style="22"/>
    <col min="2817" max="2817" width="10.140625" style="22" bestFit="1" customWidth="1"/>
    <col min="2818" max="2818" width="3.28515625" style="22" customWidth="1"/>
    <col min="2819" max="2819" width="5.5703125" style="22" bestFit="1" customWidth="1"/>
    <col min="2820" max="2820" width="4.85546875" style="22" bestFit="1" customWidth="1"/>
    <col min="2821" max="2821" width="47.5703125" style="22" customWidth="1"/>
    <col min="2822" max="2822" width="0" style="22" hidden="1" customWidth="1"/>
    <col min="2823" max="2823" width="13.7109375" style="22" customWidth="1"/>
    <col min="2824" max="2824" width="12.85546875" style="22" customWidth="1"/>
    <col min="2825" max="2825" width="10.7109375" style="22" customWidth="1"/>
    <col min="2826" max="2826" width="13.5703125" style="22" customWidth="1"/>
    <col min="2827" max="2827" width="10" style="22" customWidth="1"/>
    <col min="2828" max="3072" width="9.140625" style="22"/>
    <col min="3073" max="3073" width="10.140625" style="22" bestFit="1" customWidth="1"/>
    <col min="3074" max="3074" width="3.28515625" style="22" customWidth="1"/>
    <col min="3075" max="3075" width="5.5703125" style="22" bestFit="1" customWidth="1"/>
    <col min="3076" max="3076" width="4.85546875" style="22" bestFit="1" customWidth="1"/>
    <col min="3077" max="3077" width="47.5703125" style="22" customWidth="1"/>
    <col min="3078" max="3078" width="0" style="22" hidden="1" customWidth="1"/>
    <col min="3079" max="3079" width="13.7109375" style="22" customWidth="1"/>
    <col min="3080" max="3080" width="12.85546875" style="22" customWidth="1"/>
    <col min="3081" max="3081" width="10.7109375" style="22" customWidth="1"/>
    <col min="3082" max="3082" width="13.5703125" style="22" customWidth="1"/>
    <col min="3083" max="3083" width="10" style="22" customWidth="1"/>
    <col min="3084" max="3328" width="9.140625" style="22"/>
    <col min="3329" max="3329" width="10.140625" style="22" bestFit="1" customWidth="1"/>
    <col min="3330" max="3330" width="3.28515625" style="22" customWidth="1"/>
    <col min="3331" max="3331" width="5.5703125" style="22" bestFit="1" customWidth="1"/>
    <col min="3332" max="3332" width="4.85546875" style="22" bestFit="1" customWidth="1"/>
    <col min="3333" max="3333" width="47.5703125" style="22" customWidth="1"/>
    <col min="3334" max="3334" width="0" style="22" hidden="1" customWidth="1"/>
    <col min="3335" max="3335" width="13.7109375" style="22" customWidth="1"/>
    <col min="3336" max="3336" width="12.85546875" style="22" customWidth="1"/>
    <col min="3337" max="3337" width="10.7109375" style="22" customWidth="1"/>
    <col min="3338" max="3338" width="13.5703125" style="22" customWidth="1"/>
    <col min="3339" max="3339" width="10" style="22" customWidth="1"/>
    <col min="3340" max="3584" width="9.140625" style="22"/>
    <col min="3585" max="3585" width="10.140625" style="22" bestFit="1" customWidth="1"/>
    <col min="3586" max="3586" width="3.28515625" style="22" customWidth="1"/>
    <col min="3587" max="3587" width="5.5703125" style="22" bestFit="1" customWidth="1"/>
    <col min="3588" max="3588" width="4.85546875" style="22" bestFit="1" customWidth="1"/>
    <col min="3589" max="3589" width="47.5703125" style="22" customWidth="1"/>
    <col min="3590" max="3590" width="0" style="22" hidden="1" customWidth="1"/>
    <col min="3591" max="3591" width="13.7109375" style="22" customWidth="1"/>
    <col min="3592" max="3592" width="12.85546875" style="22" customWidth="1"/>
    <col min="3593" max="3593" width="10.7109375" style="22" customWidth="1"/>
    <col min="3594" max="3594" width="13.5703125" style="22" customWidth="1"/>
    <col min="3595" max="3595" width="10" style="22" customWidth="1"/>
    <col min="3596" max="3840" width="9.140625" style="22"/>
    <col min="3841" max="3841" width="10.140625" style="22" bestFit="1" customWidth="1"/>
    <col min="3842" max="3842" width="3.28515625" style="22" customWidth="1"/>
    <col min="3843" max="3843" width="5.5703125" style="22" bestFit="1" customWidth="1"/>
    <col min="3844" max="3844" width="4.85546875" style="22" bestFit="1" customWidth="1"/>
    <col min="3845" max="3845" width="47.5703125" style="22" customWidth="1"/>
    <col min="3846" max="3846" width="0" style="22" hidden="1" customWidth="1"/>
    <col min="3847" max="3847" width="13.7109375" style="22" customWidth="1"/>
    <col min="3848" max="3848" width="12.85546875" style="22" customWidth="1"/>
    <col min="3849" max="3849" width="10.7109375" style="22" customWidth="1"/>
    <col min="3850" max="3850" width="13.5703125" style="22" customWidth="1"/>
    <col min="3851" max="3851" width="10" style="22" customWidth="1"/>
    <col min="3852" max="4096" width="9.140625" style="22"/>
    <col min="4097" max="4097" width="10.140625" style="22" bestFit="1" customWidth="1"/>
    <col min="4098" max="4098" width="3.28515625" style="22" customWidth="1"/>
    <col min="4099" max="4099" width="5.5703125" style="22" bestFit="1" customWidth="1"/>
    <col min="4100" max="4100" width="4.85546875" style="22" bestFit="1" customWidth="1"/>
    <col min="4101" max="4101" width="47.5703125" style="22" customWidth="1"/>
    <col min="4102" max="4102" width="0" style="22" hidden="1" customWidth="1"/>
    <col min="4103" max="4103" width="13.7109375" style="22" customWidth="1"/>
    <col min="4104" max="4104" width="12.85546875" style="22" customWidth="1"/>
    <col min="4105" max="4105" width="10.7109375" style="22" customWidth="1"/>
    <col min="4106" max="4106" width="13.5703125" style="22" customWidth="1"/>
    <col min="4107" max="4107" width="10" style="22" customWidth="1"/>
    <col min="4108" max="4352" width="9.140625" style="22"/>
    <col min="4353" max="4353" width="10.140625" style="22" bestFit="1" customWidth="1"/>
    <col min="4354" max="4354" width="3.28515625" style="22" customWidth="1"/>
    <col min="4355" max="4355" width="5.5703125" style="22" bestFit="1" customWidth="1"/>
    <col min="4356" max="4356" width="4.85546875" style="22" bestFit="1" customWidth="1"/>
    <col min="4357" max="4357" width="47.5703125" style="22" customWidth="1"/>
    <col min="4358" max="4358" width="0" style="22" hidden="1" customWidth="1"/>
    <col min="4359" max="4359" width="13.7109375" style="22" customWidth="1"/>
    <col min="4360" max="4360" width="12.85546875" style="22" customWidth="1"/>
    <col min="4361" max="4361" width="10.7109375" style="22" customWidth="1"/>
    <col min="4362" max="4362" width="13.5703125" style="22" customWidth="1"/>
    <col min="4363" max="4363" width="10" style="22" customWidth="1"/>
    <col min="4364" max="4608" width="9.140625" style="22"/>
    <col min="4609" max="4609" width="10.140625" style="22" bestFit="1" customWidth="1"/>
    <col min="4610" max="4610" width="3.28515625" style="22" customWidth="1"/>
    <col min="4611" max="4611" width="5.5703125" style="22" bestFit="1" customWidth="1"/>
    <col min="4612" max="4612" width="4.85546875" style="22" bestFit="1" customWidth="1"/>
    <col min="4613" max="4613" width="47.5703125" style="22" customWidth="1"/>
    <col min="4614" max="4614" width="0" style="22" hidden="1" customWidth="1"/>
    <col min="4615" max="4615" width="13.7109375" style="22" customWidth="1"/>
    <col min="4616" max="4616" width="12.85546875" style="22" customWidth="1"/>
    <col min="4617" max="4617" width="10.7109375" style="22" customWidth="1"/>
    <col min="4618" max="4618" width="13.5703125" style="22" customWidth="1"/>
    <col min="4619" max="4619" width="10" style="22" customWidth="1"/>
    <col min="4620" max="4864" width="9.140625" style="22"/>
    <col min="4865" max="4865" width="10.140625" style="22" bestFit="1" customWidth="1"/>
    <col min="4866" max="4866" width="3.28515625" style="22" customWidth="1"/>
    <col min="4867" max="4867" width="5.5703125" style="22" bestFit="1" customWidth="1"/>
    <col min="4868" max="4868" width="4.85546875" style="22" bestFit="1" customWidth="1"/>
    <col min="4869" max="4869" width="47.5703125" style="22" customWidth="1"/>
    <col min="4870" max="4870" width="0" style="22" hidden="1" customWidth="1"/>
    <col min="4871" max="4871" width="13.7109375" style="22" customWidth="1"/>
    <col min="4872" max="4872" width="12.85546875" style="22" customWidth="1"/>
    <col min="4873" max="4873" width="10.7109375" style="22" customWidth="1"/>
    <col min="4874" max="4874" width="13.5703125" style="22" customWidth="1"/>
    <col min="4875" max="4875" width="10" style="22" customWidth="1"/>
    <col min="4876" max="5120" width="9.140625" style="22"/>
    <col min="5121" max="5121" width="10.140625" style="22" bestFit="1" customWidth="1"/>
    <col min="5122" max="5122" width="3.28515625" style="22" customWidth="1"/>
    <col min="5123" max="5123" width="5.5703125" style="22" bestFit="1" customWidth="1"/>
    <col min="5124" max="5124" width="4.85546875" style="22" bestFit="1" customWidth="1"/>
    <col min="5125" max="5125" width="47.5703125" style="22" customWidth="1"/>
    <col min="5126" max="5126" width="0" style="22" hidden="1" customWidth="1"/>
    <col min="5127" max="5127" width="13.7109375" style="22" customWidth="1"/>
    <col min="5128" max="5128" width="12.85546875" style="22" customWidth="1"/>
    <col min="5129" max="5129" width="10.7109375" style="22" customWidth="1"/>
    <col min="5130" max="5130" width="13.5703125" style="22" customWidth="1"/>
    <col min="5131" max="5131" width="10" style="22" customWidth="1"/>
    <col min="5132" max="5376" width="9.140625" style="22"/>
    <col min="5377" max="5377" width="10.140625" style="22" bestFit="1" customWidth="1"/>
    <col min="5378" max="5378" width="3.28515625" style="22" customWidth="1"/>
    <col min="5379" max="5379" width="5.5703125" style="22" bestFit="1" customWidth="1"/>
    <col min="5380" max="5380" width="4.85546875" style="22" bestFit="1" customWidth="1"/>
    <col min="5381" max="5381" width="47.5703125" style="22" customWidth="1"/>
    <col min="5382" max="5382" width="0" style="22" hidden="1" customWidth="1"/>
    <col min="5383" max="5383" width="13.7109375" style="22" customWidth="1"/>
    <col min="5384" max="5384" width="12.85546875" style="22" customWidth="1"/>
    <col min="5385" max="5385" width="10.7109375" style="22" customWidth="1"/>
    <col min="5386" max="5386" width="13.5703125" style="22" customWidth="1"/>
    <col min="5387" max="5387" width="10" style="22" customWidth="1"/>
    <col min="5388" max="5632" width="9.140625" style="22"/>
    <col min="5633" max="5633" width="10.140625" style="22" bestFit="1" customWidth="1"/>
    <col min="5634" max="5634" width="3.28515625" style="22" customWidth="1"/>
    <col min="5635" max="5635" width="5.5703125" style="22" bestFit="1" customWidth="1"/>
    <col min="5636" max="5636" width="4.85546875" style="22" bestFit="1" customWidth="1"/>
    <col min="5637" max="5637" width="47.5703125" style="22" customWidth="1"/>
    <col min="5638" max="5638" width="0" style="22" hidden="1" customWidth="1"/>
    <col min="5639" max="5639" width="13.7109375" style="22" customWidth="1"/>
    <col min="5640" max="5640" width="12.85546875" style="22" customWidth="1"/>
    <col min="5641" max="5641" width="10.7109375" style="22" customWidth="1"/>
    <col min="5642" max="5642" width="13.5703125" style="22" customWidth="1"/>
    <col min="5643" max="5643" width="10" style="22" customWidth="1"/>
    <col min="5644" max="5888" width="9.140625" style="22"/>
    <col min="5889" max="5889" width="10.140625" style="22" bestFit="1" customWidth="1"/>
    <col min="5890" max="5890" width="3.28515625" style="22" customWidth="1"/>
    <col min="5891" max="5891" width="5.5703125" style="22" bestFit="1" customWidth="1"/>
    <col min="5892" max="5892" width="4.85546875" style="22" bestFit="1" customWidth="1"/>
    <col min="5893" max="5893" width="47.5703125" style="22" customWidth="1"/>
    <col min="5894" max="5894" width="0" style="22" hidden="1" customWidth="1"/>
    <col min="5895" max="5895" width="13.7109375" style="22" customWidth="1"/>
    <col min="5896" max="5896" width="12.85546875" style="22" customWidth="1"/>
    <col min="5897" max="5897" width="10.7109375" style="22" customWidth="1"/>
    <col min="5898" max="5898" width="13.5703125" style="22" customWidth="1"/>
    <col min="5899" max="5899" width="10" style="22" customWidth="1"/>
    <col min="5900" max="6144" width="9.140625" style="22"/>
    <col min="6145" max="6145" width="10.140625" style="22" bestFit="1" customWidth="1"/>
    <col min="6146" max="6146" width="3.28515625" style="22" customWidth="1"/>
    <col min="6147" max="6147" width="5.5703125" style="22" bestFit="1" customWidth="1"/>
    <col min="6148" max="6148" width="4.85546875" style="22" bestFit="1" customWidth="1"/>
    <col min="6149" max="6149" width="47.5703125" style="22" customWidth="1"/>
    <col min="6150" max="6150" width="0" style="22" hidden="1" customWidth="1"/>
    <col min="6151" max="6151" width="13.7109375" style="22" customWidth="1"/>
    <col min="6152" max="6152" width="12.85546875" style="22" customWidth="1"/>
    <col min="6153" max="6153" width="10.7109375" style="22" customWidth="1"/>
    <col min="6154" max="6154" width="13.5703125" style="22" customWidth="1"/>
    <col min="6155" max="6155" width="10" style="22" customWidth="1"/>
    <col min="6156" max="6400" width="9.140625" style="22"/>
    <col min="6401" max="6401" width="10.140625" style="22" bestFit="1" customWidth="1"/>
    <col min="6402" max="6402" width="3.28515625" style="22" customWidth="1"/>
    <col min="6403" max="6403" width="5.5703125" style="22" bestFit="1" customWidth="1"/>
    <col min="6404" max="6404" width="4.85546875" style="22" bestFit="1" customWidth="1"/>
    <col min="6405" max="6405" width="47.5703125" style="22" customWidth="1"/>
    <col min="6406" max="6406" width="0" style="22" hidden="1" customWidth="1"/>
    <col min="6407" max="6407" width="13.7109375" style="22" customWidth="1"/>
    <col min="6408" max="6408" width="12.85546875" style="22" customWidth="1"/>
    <col min="6409" max="6409" width="10.7109375" style="22" customWidth="1"/>
    <col min="6410" max="6410" width="13.5703125" style="22" customWidth="1"/>
    <col min="6411" max="6411" width="10" style="22" customWidth="1"/>
    <col min="6412" max="6656" width="9.140625" style="22"/>
    <col min="6657" max="6657" width="10.140625" style="22" bestFit="1" customWidth="1"/>
    <col min="6658" max="6658" width="3.28515625" style="22" customWidth="1"/>
    <col min="6659" max="6659" width="5.5703125" style="22" bestFit="1" customWidth="1"/>
    <col min="6660" max="6660" width="4.85546875" style="22" bestFit="1" customWidth="1"/>
    <col min="6661" max="6661" width="47.5703125" style="22" customWidth="1"/>
    <col min="6662" max="6662" width="0" style="22" hidden="1" customWidth="1"/>
    <col min="6663" max="6663" width="13.7109375" style="22" customWidth="1"/>
    <col min="6664" max="6664" width="12.85546875" style="22" customWidth="1"/>
    <col min="6665" max="6665" width="10.7109375" style="22" customWidth="1"/>
    <col min="6666" max="6666" width="13.5703125" style="22" customWidth="1"/>
    <col min="6667" max="6667" width="10" style="22" customWidth="1"/>
    <col min="6668" max="6912" width="9.140625" style="22"/>
    <col min="6913" max="6913" width="10.140625" style="22" bestFit="1" customWidth="1"/>
    <col min="6914" max="6914" width="3.28515625" style="22" customWidth="1"/>
    <col min="6915" max="6915" width="5.5703125" style="22" bestFit="1" customWidth="1"/>
    <col min="6916" max="6916" width="4.85546875" style="22" bestFit="1" customWidth="1"/>
    <col min="6917" max="6917" width="47.5703125" style="22" customWidth="1"/>
    <col min="6918" max="6918" width="0" style="22" hidden="1" customWidth="1"/>
    <col min="6919" max="6919" width="13.7109375" style="22" customWidth="1"/>
    <col min="6920" max="6920" width="12.85546875" style="22" customWidth="1"/>
    <col min="6921" max="6921" width="10.7109375" style="22" customWidth="1"/>
    <col min="6922" max="6922" width="13.5703125" style="22" customWidth="1"/>
    <col min="6923" max="6923" width="10" style="22" customWidth="1"/>
    <col min="6924" max="7168" width="9.140625" style="22"/>
    <col min="7169" max="7169" width="10.140625" style="22" bestFit="1" customWidth="1"/>
    <col min="7170" max="7170" width="3.28515625" style="22" customWidth="1"/>
    <col min="7171" max="7171" width="5.5703125" style="22" bestFit="1" customWidth="1"/>
    <col min="7172" max="7172" width="4.85546875" style="22" bestFit="1" customWidth="1"/>
    <col min="7173" max="7173" width="47.5703125" style="22" customWidth="1"/>
    <col min="7174" max="7174" width="0" style="22" hidden="1" customWidth="1"/>
    <col min="7175" max="7175" width="13.7109375" style="22" customWidth="1"/>
    <col min="7176" max="7176" width="12.85546875" style="22" customWidth="1"/>
    <col min="7177" max="7177" width="10.7109375" style="22" customWidth="1"/>
    <col min="7178" max="7178" width="13.5703125" style="22" customWidth="1"/>
    <col min="7179" max="7179" width="10" style="22" customWidth="1"/>
    <col min="7180" max="7424" width="9.140625" style="22"/>
    <col min="7425" max="7425" width="10.140625" style="22" bestFit="1" customWidth="1"/>
    <col min="7426" max="7426" width="3.28515625" style="22" customWidth="1"/>
    <col min="7427" max="7427" width="5.5703125" style="22" bestFit="1" customWidth="1"/>
    <col min="7428" max="7428" width="4.85546875" style="22" bestFit="1" customWidth="1"/>
    <col min="7429" max="7429" width="47.5703125" style="22" customWidth="1"/>
    <col min="7430" max="7430" width="0" style="22" hidden="1" customWidth="1"/>
    <col min="7431" max="7431" width="13.7109375" style="22" customWidth="1"/>
    <col min="7432" max="7432" width="12.85546875" style="22" customWidth="1"/>
    <col min="7433" max="7433" width="10.7109375" style="22" customWidth="1"/>
    <col min="7434" max="7434" width="13.5703125" style="22" customWidth="1"/>
    <col min="7435" max="7435" width="10" style="22" customWidth="1"/>
    <col min="7436" max="7680" width="9.140625" style="22"/>
    <col min="7681" max="7681" width="10.140625" style="22" bestFit="1" customWidth="1"/>
    <col min="7682" max="7682" width="3.28515625" style="22" customWidth="1"/>
    <col min="7683" max="7683" width="5.5703125" style="22" bestFit="1" customWidth="1"/>
    <col min="7684" max="7684" width="4.85546875" style="22" bestFit="1" customWidth="1"/>
    <col min="7685" max="7685" width="47.5703125" style="22" customWidth="1"/>
    <col min="7686" max="7686" width="0" style="22" hidden="1" customWidth="1"/>
    <col min="7687" max="7687" width="13.7109375" style="22" customWidth="1"/>
    <col min="7688" max="7688" width="12.85546875" style="22" customWidth="1"/>
    <col min="7689" max="7689" width="10.7109375" style="22" customWidth="1"/>
    <col min="7690" max="7690" width="13.5703125" style="22" customWidth="1"/>
    <col min="7691" max="7691" width="10" style="22" customWidth="1"/>
    <col min="7692" max="7936" width="9.140625" style="22"/>
    <col min="7937" max="7937" width="10.140625" style="22" bestFit="1" customWidth="1"/>
    <col min="7938" max="7938" width="3.28515625" style="22" customWidth="1"/>
    <col min="7939" max="7939" width="5.5703125" style="22" bestFit="1" customWidth="1"/>
    <col min="7940" max="7940" width="4.85546875" style="22" bestFit="1" customWidth="1"/>
    <col min="7941" max="7941" width="47.5703125" style="22" customWidth="1"/>
    <col min="7942" max="7942" width="0" style="22" hidden="1" customWidth="1"/>
    <col min="7943" max="7943" width="13.7109375" style="22" customWidth="1"/>
    <col min="7944" max="7944" width="12.85546875" style="22" customWidth="1"/>
    <col min="7945" max="7945" width="10.7109375" style="22" customWidth="1"/>
    <col min="7946" max="7946" width="13.5703125" style="22" customWidth="1"/>
    <col min="7947" max="7947" width="10" style="22" customWidth="1"/>
    <col min="7948" max="8192" width="9.140625" style="22"/>
    <col min="8193" max="8193" width="10.140625" style="22" bestFit="1" customWidth="1"/>
    <col min="8194" max="8194" width="3.28515625" style="22" customWidth="1"/>
    <col min="8195" max="8195" width="5.5703125" style="22" bestFit="1" customWidth="1"/>
    <col min="8196" max="8196" width="4.85546875" style="22" bestFit="1" customWidth="1"/>
    <col min="8197" max="8197" width="47.5703125" style="22" customWidth="1"/>
    <col min="8198" max="8198" width="0" style="22" hidden="1" customWidth="1"/>
    <col min="8199" max="8199" width="13.7109375" style="22" customWidth="1"/>
    <col min="8200" max="8200" width="12.85546875" style="22" customWidth="1"/>
    <col min="8201" max="8201" width="10.7109375" style="22" customWidth="1"/>
    <col min="8202" max="8202" width="13.5703125" style="22" customWidth="1"/>
    <col min="8203" max="8203" width="10" style="22" customWidth="1"/>
    <col min="8204" max="8448" width="9.140625" style="22"/>
    <col min="8449" max="8449" width="10.140625" style="22" bestFit="1" customWidth="1"/>
    <col min="8450" max="8450" width="3.28515625" style="22" customWidth="1"/>
    <col min="8451" max="8451" width="5.5703125" style="22" bestFit="1" customWidth="1"/>
    <col min="8452" max="8452" width="4.85546875" style="22" bestFit="1" customWidth="1"/>
    <col min="8453" max="8453" width="47.5703125" style="22" customWidth="1"/>
    <col min="8454" max="8454" width="0" style="22" hidden="1" customWidth="1"/>
    <col min="8455" max="8455" width="13.7109375" style="22" customWidth="1"/>
    <col min="8456" max="8456" width="12.85546875" style="22" customWidth="1"/>
    <col min="8457" max="8457" width="10.7109375" style="22" customWidth="1"/>
    <col min="8458" max="8458" width="13.5703125" style="22" customWidth="1"/>
    <col min="8459" max="8459" width="10" style="22" customWidth="1"/>
    <col min="8460" max="8704" width="9.140625" style="22"/>
    <col min="8705" max="8705" width="10.140625" style="22" bestFit="1" customWidth="1"/>
    <col min="8706" max="8706" width="3.28515625" style="22" customWidth="1"/>
    <col min="8707" max="8707" width="5.5703125" style="22" bestFit="1" customWidth="1"/>
    <col min="8708" max="8708" width="4.85546875" style="22" bestFit="1" customWidth="1"/>
    <col min="8709" max="8709" width="47.5703125" style="22" customWidth="1"/>
    <col min="8710" max="8710" width="0" style="22" hidden="1" customWidth="1"/>
    <col min="8711" max="8711" width="13.7109375" style="22" customWidth="1"/>
    <col min="8712" max="8712" width="12.85546875" style="22" customWidth="1"/>
    <col min="8713" max="8713" width="10.7109375" style="22" customWidth="1"/>
    <col min="8714" max="8714" width="13.5703125" style="22" customWidth="1"/>
    <col min="8715" max="8715" width="10" style="22" customWidth="1"/>
    <col min="8716" max="8960" width="9.140625" style="22"/>
    <col min="8961" max="8961" width="10.140625" style="22" bestFit="1" customWidth="1"/>
    <col min="8962" max="8962" width="3.28515625" style="22" customWidth="1"/>
    <col min="8963" max="8963" width="5.5703125" style="22" bestFit="1" customWidth="1"/>
    <col min="8964" max="8964" width="4.85546875" style="22" bestFit="1" customWidth="1"/>
    <col min="8965" max="8965" width="47.5703125" style="22" customWidth="1"/>
    <col min="8966" max="8966" width="0" style="22" hidden="1" customWidth="1"/>
    <col min="8967" max="8967" width="13.7109375" style="22" customWidth="1"/>
    <col min="8968" max="8968" width="12.85546875" style="22" customWidth="1"/>
    <col min="8969" max="8969" width="10.7109375" style="22" customWidth="1"/>
    <col min="8970" max="8970" width="13.5703125" style="22" customWidth="1"/>
    <col min="8971" max="8971" width="10" style="22" customWidth="1"/>
    <col min="8972" max="9216" width="9.140625" style="22"/>
    <col min="9217" max="9217" width="10.140625" style="22" bestFit="1" customWidth="1"/>
    <col min="9218" max="9218" width="3.28515625" style="22" customWidth="1"/>
    <col min="9219" max="9219" width="5.5703125" style="22" bestFit="1" customWidth="1"/>
    <col min="9220" max="9220" width="4.85546875" style="22" bestFit="1" customWidth="1"/>
    <col min="9221" max="9221" width="47.5703125" style="22" customWidth="1"/>
    <col min="9222" max="9222" width="0" style="22" hidden="1" customWidth="1"/>
    <col min="9223" max="9223" width="13.7109375" style="22" customWidth="1"/>
    <col min="9224" max="9224" width="12.85546875" style="22" customWidth="1"/>
    <col min="9225" max="9225" width="10.7109375" style="22" customWidth="1"/>
    <col min="9226" max="9226" width="13.5703125" style="22" customWidth="1"/>
    <col min="9227" max="9227" width="10" style="22" customWidth="1"/>
    <col min="9228" max="9472" width="9.140625" style="22"/>
    <col min="9473" max="9473" width="10.140625" style="22" bestFit="1" customWidth="1"/>
    <col min="9474" max="9474" width="3.28515625" style="22" customWidth="1"/>
    <col min="9475" max="9475" width="5.5703125" style="22" bestFit="1" customWidth="1"/>
    <col min="9476" max="9476" width="4.85546875" style="22" bestFit="1" customWidth="1"/>
    <col min="9477" max="9477" width="47.5703125" style="22" customWidth="1"/>
    <col min="9478" max="9478" width="0" style="22" hidden="1" customWidth="1"/>
    <col min="9479" max="9479" width="13.7109375" style="22" customWidth="1"/>
    <col min="9480" max="9480" width="12.85546875" style="22" customWidth="1"/>
    <col min="9481" max="9481" width="10.7109375" style="22" customWidth="1"/>
    <col min="9482" max="9482" width="13.5703125" style="22" customWidth="1"/>
    <col min="9483" max="9483" width="10" style="22" customWidth="1"/>
    <col min="9484" max="9728" width="9.140625" style="22"/>
    <col min="9729" max="9729" width="10.140625" style="22" bestFit="1" customWidth="1"/>
    <col min="9730" max="9730" width="3.28515625" style="22" customWidth="1"/>
    <col min="9731" max="9731" width="5.5703125" style="22" bestFit="1" customWidth="1"/>
    <col min="9732" max="9732" width="4.85546875" style="22" bestFit="1" customWidth="1"/>
    <col min="9733" max="9733" width="47.5703125" style="22" customWidth="1"/>
    <col min="9734" max="9734" width="0" style="22" hidden="1" customWidth="1"/>
    <col min="9735" max="9735" width="13.7109375" style="22" customWidth="1"/>
    <col min="9736" max="9736" width="12.85546875" style="22" customWidth="1"/>
    <col min="9737" max="9737" width="10.7109375" style="22" customWidth="1"/>
    <col min="9738" max="9738" width="13.5703125" style="22" customWidth="1"/>
    <col min="9739" max="9739" width="10" style="22" customWidth="1"/>
    <col min="9740" max="9984" width="9.140625" style="22"/>
    <col min="9985" max="9985" width="10.140625" style="22" bestFit="1" customWidth="1"/>
    <col min="9986" max="9986" width="3.28515625" style="22" customWidth="1"/>
    <col min="9987" max="9987" width="5.5703125" style="22" bestFit="1" customWidth="1"/>
    <col min="9988" max="9988" width="4.85546875" style="22" bestFit="1" customWidth="1"/>
    <col min="9989" max="9989" width="47.5703125" style="22" customWidth="1"/>
    <col min="9990" max="9990" width="0" style="22" hidden="1" customWidth="1"/>
    <col min="9991" max="9991" width="13.7109375" style="22" customWidth="1"/>
    <col min="9992" max="9992" width="12.85546875" style="22" customWidth="1"/>
    <col min="9993" max="9993" width="10.7109375" style="22" customWidth="1"/>
    <col min="9994" max="9994" width="13.5703125" style="22" customWidth="1"/>
    <col min="9995" max="9995" width="10" style="22" customWidth="1"/>
    <col min="9996" max="10240" width="9.140625" style="22"/>
    <col min="10241" max="10241" width="10.140625" style="22" bestFit="1" customWidth="1"/>
    <col min="10242" max="10242" width="3.28515625" style="22" customWidth="1"/>
    <col min="10243" max="10243" width="5.5703125" style="22" bestFit="1" customWidth="1"/>
    <col min="10244" max="10244" width="4.85546875" style="22" bestFit="1" customWidth="1"/>
    <col min="10245" max="10245" width="47.5703125" style="22" customWidth="1"/>
    <col min="10246" max="10246" width="0" style="22" hidden="1" customWidth="1"/>
    <col min="10247" max="10247" width="13.7109375" style="22" customWidth="1"/>
    <col min="10248" max="10248" width="12.85546875" style="22" customWidth="1"/>
    <col min="10249" max="10249" width="10.7109375" style="22" customWidth="1"/>
    <col min="10250" max="10250" width="13.5703125" style="22" customWidth="1"/>
    <col min="10251" max="10251" width="10" style="22" customWidth="1"/>
    <col min="10252" max="10496" width="9.140625" style="22"/>
    <col min="10497" max="10497" width="10.140625" style="22" bestFit="1" customWidth="1"/>
    <col min="10498" max="10498" width="3.28515625" style="22" customWidth="1"/>
    <col min="10499" max="10499" width="5.5703125" style="22" bestFit="1" customWidth="1"/>
    <col min="10500" max="10500" width="4.85546875" style="22" bestFit="1" customWidth="1"/>
    <col min="10501" max="10501" width="47.5703125" style="22" customWidth="1"/>
    <col min="10502" max="10502" width="0" style="22" hidden="1" customWidth="1"/>
    <col min="10503" max="10503" width="13.7109375" style="22" customWidth="1"/>
    <col min="10504" max="10504" width="12.85546875" style="22" customWidth="1"/>
    <col min="10505" max="10505" width="10.7109375" style="22" customWidth="1"/>
    <col min="10506" max="10506" width="13.5703125" style="22" customWidth="1"/>
    <col min="10507" max="10507" width="10" style="22" customWidth="1"/>
    <col min="10508" max="10752" width="9.140625" style="22"/>
    <col min="10753" max="10753" width="10.140625" style="22" bestFit="1" customWidth="1"/>
    <col min="10754" max="10754" width="3.28515625" style="22" customWidth="1"/>
    <col min="10755" max="10755" width="5.5703125" style="22" bestFit="1" customWidth="1"/>
    <col min="10756" max="10756" width="4.85546875" style="22" bestFit="1" customWidth="1"/>
    <col min="10757" max="10757" width="47.5703125" style="22" customWidth="1"/>
    <col min="10758" max="10758" width="0" style="22" hidden="1" customWidth="1"/>
    <col min="10759" max="10759" width="13.7109375" style="22" customWidth="1"/>
    <col min="10760" max="10760" width="12.85546875" style="22" customWidth="1"/>
    <col min="10761" max="10761" width="10.7109375" style="22" customWidth="1"/>
    <col min="10762" max="10762" width="13.5703125" style="22" customWidth="1"/>
    <col min="10763" max="10763" width="10" style="22" customWidth="1"/>
    <col min="10764" max="11008" width="9.140625" style="22"/>
    <col min="11009" max="11009" width="10.140625" style="22" bestFit="1" customWidth="1"/>
    <col min="11010" max="11010" width="3.28515625" style="22" customWidth="1"/>
    <col min="11011" max="11011" width="5.5703125" style="22" bestFit="1" customWidth="1"/>
    <col min="11012" max="11012" width="4.85546875" style="22" bestFit="1" customWidth="1"/>
    <col min="11013" max="11013" width="47.5703125" style="22" customWidth="1"/>
    <col min="11014" max="11014" width="0" style="22" hidden="1" customWidth="1"/>
    <col min="11015" max="11015" width="13.7109375" style="22" customWidth="1"/>
    <col min="11016" max="11016" width="12.85546875" style="22" customWidth="1"/>
    <col min="11017" max="11017" width="10.7109375" style="22" customWidth="1"/>
    <col min="11018" max="11018" width="13.5703125" style="22" customWidth="1"/>
    <col min="11019" max="11019" width="10" style="22" customWidth="1"/>
    <col min="11020" max="11264" width="9.140625" style="22"/>
    <col min="11265" max="11265" width="10.140625" style="22" bestFit="1" customWidth="1"/>
    <col min="11266" max="11266" width="3.28515625" style="22" customWidth="1"/>
    <col min="11267" max="11267" width="5.5703125" style="22" bestFit="1" customWidth="1"/>
    <col min="11268" max="11268" width="4.85546875" style="22" bestFit="1" customWidth="1"/>
    <col min="11269" max="11269" width="47.5703125" style="22" customWidth="1"/>
    <col min="11270" max="11270" width="0" style="22" hidden="1" customWidth="1"/>
    <col min="11271" max="11271" width="13.7109375" style="22" customWidth="1"/>
    <col min="11272" max="11272" width="12.85546875" style="22" customWidth="1"/>
    <col min="11273" max="11273" width="10.7109375" style="22" customWidth="1"/>
    <col min="11274" max="11274" width="13.5703125" style="22" customWidth="1"/>
    <col min="11275" max="11275" width="10" style="22" customWidth="1"/>
    <col min="11276" max="11520" width="9.140625" style="22"/>
    <col min="11521" max="11521" width="10.140625" style="22" bestFit="1" customWidth="1"/>
    <col min="11522" max="11522" width="3.28515625" style="22" customWidth="1"/>
    <col min="11523" max="11523" width="5.5703125" style="22" bestFit="1" customWidth="1"/>
    <col min="11524" max="11524" width="4.85546875" style="22" bestFit="1" customWidth="1"/>
    <col min="11525" max="11525" width="47.5703125" style="22" customWidth="1"/>
    <col min="11526" max="11526" width="0" style="22" hidden="1" customWidth="1"/>
    <col min="11527" max="11527" width="13.7109375" style="22" customWidth="1"/>
    <col min="11528" max="11528" width="12.85546875" style="22" customWidth="1"/>
    <col min="11529" max="11529" width="10.7109375" style="22" customWidth="1"/>
    <col min="11530" max="11530" width="13.5703125" style="22" customWidth="1"/>
    <col min="11531" max="11531" width="10" style="22" customWidth="1"/>
    <col min="11532" max="11776" width="9.140625" style="22"/>
    <col min="11777" max="11777" width="10.140625" style="22" bestFit="1" customWidth="1"/>
    <col min="11778" max="11778" width="3.28515625" style="22" customWidth="1"/>
    <col min="11779" max="11779" width="5.5703125" style="22" bestFit="1" customWidth="1"/>
    <col min="11780" max="11780" width="4.85546875" style="22" bestFit="1" customWidth="1"/>
    <col min="11781" max="11781" width="47.5703125" style="22" customWidth="1"/>
    <col min="11782" max="11782" width="0" style="22" hidden="1" customWidth="1"/>
    <col min="11783" max="11783" width="13.7109375" style="22" customWidth="1"/>
    <col min="11784" max="11784" width="12.85546875" style="22" customWidth="1"/>
    <col min="11785" max="11785" width="10.7109375" style="22" customWidth="1"/>
    <col min="11786" max="11786" width="13.5703125" style="22" customWidth="1"/>
    <col min="11787" max="11787" width="10" style="22" customWidth="1"/>
    <col min="11788" max="12032" width="9.140625" style="22"/>
    <col min="12033" max="12033" width="10.140625" style="22" bestFit="1" customWidth="1"/>
    <col min="12034" max="12034" width="3.28515625" style="22" customWidth="1"/>
    <col min="12035" max="12035" width="5.5703125" style="22" bestFit="1" customWidth="1"/>
    <col min="12036" max="12036" width="4.85546875" style="22" bestFit="1" customWidth="1"/>
    <col min="12037" max="12037" width="47.5703125" style="22" customWidth="1"/>
    <col min="12038" max="12038" width="0" style="22" hidden="1" customWidth="1"/>
    <col min="12039" max="12039" width="13.7109375" style="22" customWidth="1"/>
    <col min="12040" max="12040" width="12.85546875" style="22" customWidth="1"/>
    <col min="12041" max="12041" width="10.7109375" style="22" customWidth="1"/>
    <col min="12042" max="12042" width="13.5703125" style="22" customWidth="1"/>
    <col min="12043" max="12043" width="10" style="22" customWidth="1"/>
    <col min="12044" max="12288" width="9.140625" style="22"/>
    <col min="12289" max="12289" width="10.140625" style="22" bestFit="1" customWidth="1"/>
    <col min="12290" max="12290" width="3.28515625" style="22" customWidth="1"/>
    <col min="12291" max="12291" width="5.5703125" style="22" bestFit="1" customWidth="1"/>
    <col min="12292" max="12292" width="4.85546875" style="22" bestFit="1" customWidth="1"/>
    <col min="12293" max="12293" width="47.5703125" style="22" customWidth="1"/>
    <col min="12294" max="12294" width="0" style="22" hidden="1" customWidth="1"/>
    <col min="12295" max="12295" width="13.7109375" style="22" customWidth="1"/>
    <col min="12296" max="12296" width="12.85546875" style="22" customWidth="1"/>
    <col min="12297" max="12297" width="10.7109375" style="22" customWidth="1"/>
    <col min="12298" max="12298" width="13.5703125" style="22" customWidth="1"/>
    <col min="12299" max="12299" width="10" style="22" customWidth="1"/>
    <col min="12300" max="12544" width="9.140625" style="22"/>
    <col min="12545" max="12545" width="10.140625" style="22" bestFit="1" customWidth="1"/>
    <col min="12546" max="12546" width="3.28515625" style="22" customWidth="1"/>
    <col min="12547" max="12547" width="5.5703125" style="22" bestFit="1" customWidth="1"/>
    <col min="12548" max="12548" width="4.85546875" style="22" bestFit="1" customWidth="1"/>
    <col min="12549" max="12549" width="47.5703125" style="22" customWidth="1"/>
    <col min="12550" max="12550" width="0" style="22" hidden="1" customWidth="1"/>
    <col min="12551" max="12551" width="13.7109375" style="22" customWidth="1"/>
    <col min="12552" max="12552" width="12.85546875" style="22" customWidth="1"/>
    <col min="12553" max="12553" width="10.7109375" style="22" customWidth="1"/>
    <col min="12554" max="12554" width="13.5703125" style="22" customWidth="1"/>
    <col min="12555" max="12555" width="10" style="22" customWidth="1"/>
    <col min="12556" max="12800" width="9.140625" style="22"/>
    <col min="12801" max="12801" width="10.140625" style="22" bestFit="1" customWidth="1"/>
    <col min="12802" max="12802" width="3.28515625" style="22" customWidth="1"/>
    <col min="12803" max="12803" width="5.5703125" style="22" bestFit="1" customWidth="1"/>
    <col min="12804" max="12804" width="4.85546875" style="22" bestFit="1" customWidth="1"/>
    <col min="12805" max="12805" width="47.5703125" style="22" customWidth="1"/>
    <col min="12806" max="12806" width="0" style="22" hidden="1" customWidth="1"/>
    <col min="12807" max="12807" width="13.7109375" style="22" customWidth="1"/>
    <col min="12808" max="12808" width="12.85546875" style="22" customWidth="1"/>
    <col min="12809" max="12809" width="10.7109375" style="22" customWidth="1"/>
    <col min="12810" max="12810" width="13.5703125" style="22" customWidth="1"/>
    <col min="12811" max="12811" width="10" style="22" customWidth="1"/>
    <col min="12812" max="13056" width="9.140625" style="22"/>
    <col min="13057" max="13057" width="10.140625" style="22" bestFit="1" customWidth="1"/>
    <col min="13058" max="13058" width="3.28515625" style="22" customWidth="1"/>
    <col min="13059" max="13059" width="5.5703125" style="22" bestFit="1" customWidth="1"/>
    <col min="13060" max="13060" width="4.85546875" style="22" bestFit="1" customWidth="1"/>
    <col min="13061" max="13061" width="47.5703125" style="22" customWidth="1"/>
    <col min="13062" max="13062" width="0" style="22" hidden="1" customWidth="1"/>
    <col min="13063" max="13063" width="13.7109375" style="22" customWidth="1"/>
    <col min="13064" max="13064" width="12.85546875" style="22" customWidth="1"/>
    <col min="13065" max="13065" width="10.7109375" style="22" customWidth="1"/>
    <col min="13066" max="13066" width="13.5703125" style="22" customWidth="1"/>
    <col min="13067" max="13067" width="10" style="22" customWidth="1"/>
    <col min="13068" max="13312" width="9.140625" style="22"/>
    <col min="13313" max="13313" width="10.140625" style="22" bestFit="1" customWidth="1"/>
    <col min="13314" max="13314" width="3.28515625" style="22" customWidth="1"/>
    <col min="13315" max="13315" width="5.5703125" style="22" bestFit="1" customWidth="1"/>
    <col min="13316" max="13316" width="4.85546875" style="22" bestFit="1" customWidth="1"/>
    <col min="13317" max="13317" width="47.5703125" style="22" customWidth="1"/>
    <col min="13318" max="13318" width="0" style="22" hidden="1" customWidth="1"/>
    <col min="13319" max="13319" width="13.7109375" style="22" customWidth="1"/>
    <col min="13320" max="13320" width="12.85546875" style="22" customWidth="1"/>
    <col min="13321" max="13321" width="10.7109375" style="22" customWidth="1"/>
    <col min="13322" max="13322" width="13.5703125" style="22" customWidth="1"/>
    <col min="13323" max="13323" width="10" style="22" customWidth="1"/>
    <col min="13324" max="13568" width="9.140625" style="22"/>
    <col min="13569" max="13569" width="10.140625" style="22" bestFit="1" customWidth="1"/>
    <col min="13570" max="13570" width="3.28515625" style="22" customWidth="1"/>
    <col min="13571" max="13571" width="5.5703125" style="22" bestFit="1" customWidth="1"/>
    <col min="13572" max="13572" width="4.85546875" style="22" bestFit="1" customWidth="1"/>
    <col min="13573" max="13573" width="47.5703125" style="22" customWidth="1"/>
    <col min="13574" max="13574" width="0" style="22" hidden="1" customWidth="1"/>
    <col min="13575" max="13575" width="13.7109375" style="22" customWidth="1"/>
    <col min="13576" max="13576" width="12.85546875" style="22" customWidth="1"/>
    <col min="13577" max="13577" width="10.7109375" style="22" customWidth="1"/>
    <col min="13578" max="13578" width="13.5703125" style="22" customWidth="1"/>
    <col min="13579" max="13579" width="10" style="22" customWidth="1"/>
    <col min="13580" max="13824" width="9.140625" style="22"/>
    <col min="13825" max="13825" width="10.140625" style="22" bestFit="1" customWidth="1"/>
    <col min="13826" max="13826" width="3.28515625" style="22" customWidth="1"/>
    <col min="13827" max="13827" width="5.5703125" style="22" bestFit="1" customWidth="1"/>
    <col min="13828" max="13828" width="4.85546875" style="22" bestFit="1" customWidth="1"/>
    <col min="13829" max="13829" width="47.5703125" style="22" customWidth="1"/>
    <col min="13830" max="13830" width="0" style="22" hidden="1" customWidth="1"/>
    <col min="13831" max="13831" width="13.7109375" style="22" customWidth="1"/>
    <col min="13832" max="13832" width="12.85546875" style="22" customWidth="1"/>
    <col min="13833" max="13833" width="10.7109375" style="22" customWidth="1"/>
    <col min="13834" max="13834" width="13.5703125" style="22" customWidth="1"/>
    <col min="13835" max="13835" width="10" style="22" customWidth="1"/>
    <col min="13836" max="14080" width="9.140625" style="22"/>
    <col min="14081" max="14081" width="10.140625" style="22" bestFit="1" customWidth="1"/>
    <col min="14082" max="14082" width="3.28515625" style="22" customWidth="1"/>
    <col min="14083" max="14083" width="5.5703125" style="22" bestFit="1" customWidth="1"/>
    <col min="14084" max="14084" width="4.85546875" style="22" bestFit="1" customWidth="1"/>
    <col min="14085" max="14085" width="47.5703125" style="22" customWidth="1"/>
    <col min="14086" max="14086" width="0" style="22" hidden="1" customWidth="1"/>
    <col min="14087" max="14087" width="13.7109375" style="22" customWidth="1"/>
    <col min="14088" max="14088" width="12.85546875" style="22" customWidth="1"/>
    <col min="14089" max="14089" width="10.7109375" style="22" customWidth="1"/>
    <col min="14090" max="14090" width="13.5703125" style="22" customWidth="1"/>
    <col min="14091" max="14091" width="10" style="22" customWidth="1"/>
    <col min="14092" max="14336" width="9.140625" style="22"/>
    <col min="14337" max="14337" width="10.140625" style="22" bestFit="1" customWidth="1"/>
    <col min="14338" max="14338" width="3.28515625" style="22" customWidth="1"/>
    <col min="14339" max="14339" width="5.5703125" style="22" bestFit="1" customWidth="1"/>
    <col min="14340" max="14340" width="4.85546875" style="22" bestFit="1" customWidth="1"/>
    <col min="14341" max="14341" width="47.5703125" style="22" customWidth="1"/>
    <col min="14342" max="14342" width="0" style="22" hidden="1" customWidth="1"/>
    <col min="14343" max="14343" width="13.7109375" style="22" customWidth="1"/>
    <col min="14344" max="14344" width="12.85546875" style="22" customWidth="1"/>
    <col min="14345" max="14345" width="10.7109375" style="22" customWidth="1"/>
    <col min="14346" max="14346" width="13.5703125" style="22" customWidth="1"/>
    <col min="14347" max="14347" width="10" style="22" customWidth="1"/>
    <col min="14348" max="14592" width="9.140625" style="22"/>
    <col min="14593" max="14593" width="10.140625" style="22" bestFit="1" customWidth="1"/>
    <col min="14594" max="14594" width="3.28515625" style="22" customWidth="1"/>
    <col min="14595" max="14595" width="5.5703125" style="22" bestFit="1" customWidth="1"/>
    <col min="14596" max="14596" width="4.85546875" style="22" bestFit="1" customWidth="1"/>
    <col min="14597" max="14597" width="47.5703125" style="22" customWidth="1"/>
    <col min="14598" max="14598" width="0" style="22" hidden="1" customWidth="1"/>
    <col min="14599" max="14599" width="13.7109375" style="22" customWidth="1"/>
    <col min="14600" max="14600" width="12.85546875" style="22" customWidth="1"/>
    <col min="14601" max="14601" width="10.7109375" style="22" customWidth="1"/>
    <col min="14602" max="14602" width="13.5703125" style="22" customWidth="1"/>
    <col min="14603" max="14603" width="10" style="22" customWidth="1"/>
    <col min="14604" max="14848" width="9.140625" style="22"/>
    <col min="14849" max="14849" width="10.140625" style="22" bestFit="1" customWidth="1"/>
    <col min="14850" max="14850" width="3.28515625" style="22" customWidth="1"/>
    <col min="14851" max="14851" width="5.5703125" style="22" bestFit="1" customWidth="1"/>
    <col min="14852" max="14852" width="4.85546875" style="22" bestFit="1" customWidth="1"/>
    <col min="14853" max="14853" width="47.5703125" style="22" customWidth="1"/>
    <col min="14854" max="14854" width="0" style="22" hidden="1" customWidth="1"/>
    <col min="14855" max="14855" width="13.7109375" style="22" customWidth="1"/>
    <col min="14856" max="14856" width="12.85546875" style="22" customWidth="1"/>
    <col min="14857" max="14857" width="10.7109375" style="22" customWidth="1"/>
    <col min="14858" max="14858" width="13.5703125" style="22" customWidth="1"/>
    <col min="14859" max="14859" width="10" style="22" customWidth="1"/>
    <col min="14860" max="15104" width="9.140625" style="22"/>
    <col min="15105" max="15105" width="10.140625" style="22" bestFit="1" customWidth="1"/>
    <col min="15106" max="15106" width="3.28515625" style="22" customWidth="1"/>
    <col min="15107" max="15107" width="5.5703125" style="22" bestFit="1" customWidth="1"/>
    <col min="15108" max="15108" width="4.85546875" style="22" bestFit="1" customWidth="1"/>
    <col min="15109" max="15109" width="47.5703125" style="22" customWidth="1"/>
    <col min="15110" max="15110" width="0" style="22" hidden="1" customWidth="1"/>
    <col min="15111" max="15111" width="13.7109375" style="22" customWidth="1"/>
    <col min="15112" max="15112" width="12.85546875" style="22" customWidth="1"/>
    <col min="15113" max="15113" width="10.7109375" style="22" customWidth="1"/>
    <col min="15114" max="15114" width="13.5703125" style="22" customWidth="1"/>
    <col min="15115" max="15115" width="10" style="22" customWidth="1"/>
    <col min="15116" max="15360" width="9.140625" style="22"/>
    <col min="15361" max="15361" width="10.140625" style="22" bestFit="1" customWidth="1"/>
    <col min="15362" max="15362" width="3.28515625" style="22" customWidth="1"/>
    <col min="15363" max="15363" width="5.5703125" style="22" bestFit="1" customWidth="1"/>
    <col min="15364" max="15364" width="4.85546875" style="22" bestFit="1" customWidth="1"/>
    <col min="15365" max="15365" width="47.5703125" style="22" customWidth="1"/>
    <col min="15366" max="15366" width="0" style="22" hidden="1" customWidth="1"/>
    <col min="15367" max="15367" width="13.7109375" style="22" customWidth="1"/>
    <col min="15368" max="15368" width="12.85546875" style="22" customWidth="1"/>
    <col min="15369" max="15369" width="10.7109375" style="22" customWidth="1"/>
    <col min="15370" max="15370" width="13.5703125" style="22" customWidth="1"/>
    <col min="15371" max="15371" width="10" style="22" customWidth="1"/>
    <col min="15372" max="15616" width="9.140625" style="22"/>
    <col min="15617" max="15617" width="10.140625" style="22" bestFit="1" customWidth="1"/>
    <col min="15618" max="15618" width="3.28515625" style="22" customWidth="1"/>
    <col min="15619" max="15619" width="5.5703125" style="22" bestFit="1" customWidth="1"/>
    <col min="15620" max="15620" width="4.85546875" style="22" bestFit="1" customWidth="1"/>
    <col min="15621" max="15621" width="47.5703125" style="22" customWidth="1"/>
    <col min="15622" max="15622" width="0" style="22" hidden="1" customWidth="1"/>
    <col min="15623" max="15623" width="13.7109375" style="22" customWidth="1"/>
    <col min="15624" max="15624" width="12.85546875" style="22" customWidth="1"/>
    <col min="15625" max="15625" width="10.7109375" style="22" customWidth="1"/>
    <col min="15626" max="15626" width="13.5703125" style="22" customWidth="1"/>
    <col min="15627" max="15627" width="10" style="22" customWidth="1"/>
    <col min="15628" max="15872" width="9.140625" style="22"/>
    <col min="15873" max="15873" width="10.140625" style="22" bestFit="1" customWidth="1"/>
    <col min="15874" max="15874" width="3.28515625" style="22" customWidth="1"/>
    <col min="15875" max="15875" width="5.5703125" style="22" bestFit="1" customWidth="1"/>
    <col min="15876" max="15876" width="4.85546875" style="22" bestFit="1" customWidth="1"/>
    <col min="15877" max="15877" width="47.5703125" style="22" customWidth="1"/>
    <col min="15878" max="15878" width="0" style="22" hidden="1" customWidth="1"/>
    <col min="15879" max="15879" width="13.7109375" style="22" customWidth="1"/>
    <col min="15880" max="15880" width="12.85546875" style="22" customWidth="1"/>
    <col min="15881" max="15881" width="10.7109375" style="22" customWidth="1"/>
    <col min="15882" max="15882" width="13.5703125" style="22" customWidth="1"/>
    <col min="15883" max="15883" width="10" style="22" customWidth="1"/>
    <col min="15884" max="16128" width="9.140625" style="22"/>
    <col min="16129" max="16129" width="10.140625" style="22" bestFit="1" customWidth="1"/>
    <col min="16130" max="16130" width="3.28515625" style="22" customWidth="1"/>
    <col min="16131" max="16131" width="5.5703125" style="22" bestFit="1" customWidth="1"/>
    <col min="16132" max="16132" width="4.85546875" style="22" bestFit="1" customWidth="1"/>
    <col min="16133" max="16133" width="47.5703125" style="22" customWidth="1"/>
    <col min="16134" max="16134" width="0" style="22" hidden="1" customWidth="1"/>
    <col min="16135" max="16135" width="13.7109375" style="22" customWidth="1"/>
    <col min="16136" max="16136" width="12.85546875" style="22" customWidth="1"/>
    <col min="16137" max="16137" width="10.7109375" style="22" customWidth="1"/>
    <col min="16138" max="16138" width="13.5703125" style="22" customWidth="1"/>
    <col min="16139" max="16139" width="10" style="22" customWidth="1"/>
    <col min="16140" max="16384" width="9.140625" style="22"/>
  </cols>
  <sheetData>
    <row r="1" spans="1:13" ht="14.25" hidden="1" customHeight="1" x14ac:dyDescent="0.25">
      <c r="A1" s="16"/>
      <c r="B1" s="17"/>
      <c r="C1" s="17"/>
      <c r="D1" s="18"/>
      <c r="E1" s="19"/>
      <c r="F1" s="20"/>
      <c r="G1" s="21"/>
      <c r="H1" s="21"/>
    </row>
    <row r="2" spans="1:13" s="25" customFormat="1" ht="15" customHeight="1" x14ac:dyDescent="0.25">
      <c r="A2" s="23" t="s">
        <v>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s="25" customFormat="1" ht="15" customHeight="1" x14ac:dyDescent="0.25">
      <c r="A3" s="23" t="s">
        <v>87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s="25" customFormat="1" ht="15" customHeight="1" x14ac:dyDescent="0.2">
      <c r="A4" s="26" t="s">
        <v>88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">
      <c r="L5" s="28" t="s">
        <v>89</v>
      </c>
    </row>
    <row r="6" spans="1:13" s="33" customFormat="1" ht="58.5" customHeight="1" x14ac:dyDescent="0.2">
      <c r="A6" s="29" t="s">
        <v>90</v>
      </c>
      <c r="B6" s="29"/>
      <c r="C6" s="29"/>
      <c r="D6" s="29"/>
      <c r="E6" s="30" t="s">
        <v>91</v>
      </c>
      <c r="F6" s="31" t="s">
        <v>92</v>
      </c>
      <c r="G6" s="32" t="s">
        <v>93</v>
      </c>
      <c r="H6" s="32" t="s">
        <v>94</v>
      </c>
      <c r="I6" s="31" t="s">
        <v>95</v>
      </c>
      <c r="J6" s="31" t="s">
        <v>96</v>
      </c>
      <c r="K6" s="31" t="s">
        <v>97</v>
      </c>
      <c r="L6" s="31" t="s">
        <v>98</v>
      </c>
    </row>
    <row r="7" spans="1:13" s="40" customFormat="1" ht="4.5" hidden="1" customHeight="1" x14ac:dyDescent="0.2">
      <c r="A7" s="34" t="s">
        <v>99</v>
      </c>
      <c r="B7" s="35" t="s">
        <v>100</v>
      </c>
      <c r="C7" s="35" t="s">
        <v>10</v>
      </c>
      <c r="D7" s="36" t="s">
        <v>12</v>
      </c>
      <c r="E7" s="37"/>
      <c r="F7" s="38">
        <v>2953</v>
      </c>
      <c r="G7" s="38"/>
      <c r="H7" s="38"/>
      <c r="I7" s="39"/>
      <c r="J7" s="39"/>
      <c r="K7" s="39"/>
      <c r="L7" s="39"/>
    </row>
    <row r="8" spans="1:13" s="40" customFormat="1" ht="14.25" x14ac:dyDescent="0.2">
      <c r="A8" s="34" t="s">
        <v>101</v>
      </c>
      <c r="B8" s="35" t="s">
        <v>100</v>
      </c>
      <c r="C8" s="35" t="s">
        <v>10</v>
      </c>
      <c r="D8" s="36" t="s">
        <v>12</v>
      </c>
      <c r="E8" s="37" t="s">
        <v>102</v>
      </c>
      <c r="F8" s="41">
        <f>F9+F12+F17+F16+F21</f>
        <v>2446000</v>
      </c>
      <c r="G8" s="41">
        <f>G9+G12+G17+G19+G21</f>
        <v>988000</v>
      </c>
      <c r="H8" s="41">
        <f>H9+H12+H17+H19+H21</f>
        <v>988000</v>
      </c>
      <c r="I8" s="41">
        <f>I9+I12+I17+I19+I21</f>
        <v>325000</v>
      </c>
      <c r="J8" s="41">
        <f>J9+J12+J17+J19+J21+J23</f>
        <v>440906</v>
      </c>
      <c r="K8" s="41">
        <f>J8-I8</f>
        <v>115906</v>
      </c>
      <c r="L8" s="42">
        <f>J8*100/I8</f>
        <v>135.66338461538462</v>
      </c>
    </row>
    <row r="9" spans="1:13" s="40" customFormat="1" ht="14.25" x14ac:dyDescent="0.2">
      <c r="A9" s="34" t="s">
        <v>103</v>
      </c>
      <c r="B9" s="35" t="s">
        <v>100</v>
      </c>
      <c r="C9" s="35" t="s">
        <v>10</v>
      </c>
      <c r="D9" s="36" t="s">
        <v>12</v>
      </c>
      <c r="E9" s="37" t="s">
        <v>104</v>
      </c>
      <c r="F9" s="41">
        <v>1331000</v>
      </c>
      <c r="G9" s="41">
        <v>511000</v>
      </c>
      <c r="H9" s="41">
        <v>511000</v>
      </c>
      <c r="I9" s="41">
        <v>246000</v>
      </c>
      <c r="J9" s="41">
        <v>264280</v>
      </c>
      <c r="K9" s="42">
        <f>J9-I9</f>
        <v>18280</v>
      </c>
      <c r="L9" s="42">
        <f t="shared" ref="L9:L39" si="0">J9*100/I9</f>
        <v>107.4308943089431</v>
      </c>
    </row>
    <row r="10" spans="1:13" s="40" customFormat="1" ht="14.25" hidden="1" x14ac:dyDescent="0.2">
      <c r="A10" s="34" t="s">
        <v>105</v>
      </c>
      <c r="B10" s="35" t="s">
        <v>100</v>
      </c>
      <c r="C10" s="35" t="s">
        <v>10</v>
      </c>
      <c r="D10" s="36" t="s">
        <v>12</v>
      </c>
      <c r="E10" s="37" t="s">
        <v>106</v>
      </c>
      <c r="F10" s="41"/>
      <c r="G10" s="41">
        <f>G11</f>
        <v>0</v>
      </c>
      <c r="H10" s="41">
        <f>H11</f>
        <v>0</v>
      </c>
      <c r="I10" s="41">
        <f>I11</f>
        <v>0</v>
      </c>
      <c r="J10" s="41">
        <f>J11</f>
        <v>0</v>
      </c>
      <c r="K10" s="42">
        <f>J10-I10</f>
        <v>0</v>
      </c>
      <c r="L10" s="42" t="e">
        <f t="shared" si="0"/>
        <v>#DIV/0!</v>
      </c>
    </row>
    <row r="11" spans="1:13" s="40" customFormat="1" ht="15" hidden="1" x14ac:dyDescent="0.25">
      <c r="A11" s="16" t="s">
        <v>107</v>
      </c>
      <c r="B11" s="17" t="s">
        <v>108</v>
      </c>
      <c r="C11" s="17" t="s">
        <v>10</v>
      </c>
      <c r="D11" s="18" t="s">
        <v>109</v>
      </c>
      <c r="E11" s="19" t="s">
        <v>110</v>
      </c>
      <c r="F11" s="41"/>
      <c r="G11" s="43">
        <v>0</v>
      </c>
      <c r="H11" s="43">
        <v>0</v>
      </c>
      <c r="I11" s="43">
        <v>0</v>
      </c>
      <c r="J11" s="43">
        <v>0</v>
      </c>
      <c r="K11" s="44">
        <f>J11-I11</f>
        <v>0</v>
      </c>
      <c r="L11" s="42" t="e">
        <f t="shared" si="0"/>
        <v>#DIV/0!</v>
      </c>
    </row>
    <row r="12" spans="1:13" s="40" customFormat="1" ht="14.25" x14ac:dyDescent="0.2">
      <c r="A12" s="34" t="s">
        <v>111</v>
      </c>
      <c r="B12" s="35" t="s">
        <v>100</v>
      </c>
      <c r="C12" s="35" t="s">
        <v>10</v>
      </c>
      <c r="D12" s="36" t="s">
        <v>12</v>
      </c>
      <c r="E12" s="37" t="s">
        <v>112</v>
      </c>
      <c r="F12" s="41">
        <f t="shared" ref="F12:K12" si="1">F13+F14+F15</f>
        <v>376000</v>
      </c>
      <c r="G12" s="41">
        <f t="shared" si="1"/>
        <v>477000</v>
      </c>
      <c r="H12" s="41">
        <f t="shared" si="1"/>
        <v>477000</v>
      </c>
      <c r="I12" s="41">
        <f t="shared" si="1"/>
        <v>79000</v>
      </c>
      <c r="J12" s="41">
        <f t="shared" si="1"/>
        <v>115626</v>
      </c>
      <c r="K12" s="41">
        <f t="shared" si="1"/>
        <v>36626</v>
      </c>
      <c r="L12" s="42">
        <f t="shared" si="0"/>
        <v>146.36202531645569</v>
      </c>
    </row>
    <row r="13" spans="1:13" ht="36.75" x14ac:dyDescent="0.25">
      <c r="A13" s="16" t="s">
        <v>113</v>
      </c>
      <c r="B13" s="17" t="s">
        <v>114</v>
      </c>
      <c r="C13" s="17" t="s">
        <v>10</v>
      </c>
      <c r="D13" s="18" t="s">
        <v>109</v>
      </c>
      <c r="E13" s="19" t="s">
        <v>115</v>
      </c>
      <c r="F13" s="43">
        <v>47000</v>
      </c>
      <c r="G13" s="43">
        <v>113000</v>
      </c>
      <c r="H13" s="43">
        <v>113000</v>
      </c>
      <c r="I13" s="43">
        <v>12000</v>
      </c>
      <c r="J13" s="44">
        <v>17651</v>
      </c>
      <c r="K13" s="42">
        <f>J13-I13</f>
        <v>5651</v>
      </c>
      <c r="L13" s="42">
        <f t="shared" si="0"/>
        <v>147.09166666666667</v>
      </c>
    </row>
    <row r="14" spans="1:13" ht="29.45" customHeight="1" x14ac:dyDescent="0.25">
      <c r="A14" s="16" t="s">
        <v>116</v>
      </c>
      <c r="B14" s="17" t="s">
        <v>114</v>
      </c>
      <c r="C14" s="17" t="s">
        <v>10</v>
      </c>
      <c r="D14" s="18" t="s">
        <v>109</v>
      </c>
      <c r="E14" s="45" t="s">
        <v>117</v>
      </c>
      <c r="F14" s="43">
        <v>55000</v>
      </c>
      <c r="G14" s="43">
        <v>171000</v>
      </c>
      <c r="H14" s="43">
        <v>171000</v>
      </c>
      <c r="I14" s="43">
        <v>53000</v>
      </c>
      <c r="J14" s="44">
        <v>88754</v>
      </c>
      <c r="K14" s="42">
        <f>J14-I14</f>
        <v>35754</v>
      </c>
      <c r="L14" s="42">
        <f t="shared" si="0"/>
        <v>167.46037735849058</v>
      </c>
    </row>
    <row r="15" spans="1:13" ht="27.6" customHeight="1" x14ac:dyDescent="0.25">
      <c r="A15" s="16" t="s">
        <v>118</v>
      </c>
      <c r="B15" s="17" t="s">
        <v>114</v>
      </c>
      <c r="C15" s="17" t="s">
        <v>10</v>
      </c>
      <c r="D15" s="18" t="s">
        <v>109</v>
      </c>
      <c r="E15" s="45" t="s">
        <v>119</v>
      </c>
      <c r="F15" s="43">
        <v>274000</v>
      </c>
      <c r="G15" s="43">
        <v>193000</v>
      </c>
      <c r="H15" s="43">
        <v>193000</v>
      </c>
      <c r="I15" s="43">
        <v>14000</v>
      </c>
      <c r="J15" s="44">
        <v>9221</v>
      </c>
      <c r="K15" s="42">
        <f>J15-I15</f>
        <v>-4779</v>
      </c>
      <c r="L15" s="42">
        <f t="shared" si="0"/>
        <v>65.864285714285714</v>
      </c>
    </row>
    <row r="16" spans="1:13" s="40" customFormat="1" ht="0.75" hidden="1" customHeight="1" x14ac:dyDescent="0.2">
      <c r="A16" s="34" t="s">
        <v>120</v>
      </c>
      <c r="B16" s="35" t="s">
        <v>100</v>
      </c>
      <c r="C16" s="35" t="s">
        <v>10</v>
      </c>
      <c r="D16" s="36" t="s">
        <v>109</v>
      </c>
      <c r="E16" s="37" t="s">
        <v>121</v>
      </c>
      <c r="F16" s="46">
        <v>0</v>
      </c>
      <c r="G16" s="46">
        <v>0</v>
      </c>
      <c r="H16" s="46"/>
      <c r="I16" s="47">
        <v>0</v>
      </c>
      <c r="J16" s="47">
        <v>0</v>
      </c>
      <c r="K16" s="42">
        <f t="shared" ref="K16:K38" si="2">J16-I16</f>
        <v>0</v>
      </c>
      <c r="L16" s="42" t="e">
        <f t="shared" si="0"/>
        <v>#DIV/0!</v>
      </c>
    </row>
    <row r="17" spans="1:12" s="40" customFormat="1" ht="36" hidden="1" x14ac:dyDescent="0.2">
      <c r="A17" s="34" t="s">
        <v>122</v>
      </c>
      <c r="B17" s="35" t="s">
        <v>100</v>
      </c>
      <c r="C17" s="35" t="s">
        <v>10</v>
      </c>
      <c r="D17" s="36" t="s">
        <v>12</v>
      </c>
      <c r="E17" s="37" t="s">
        <v>123</v>
      </c>
      <c r="F17" s="41">
        <f>F18</f>
        <v>739000</v>
      </c>
      <c r="G17" s="41">
        <f>G18</f>
        <v>0</v>
      </c>
      <c r="H17" s="41">
        <f>H18</f>
        <v>0</v>
      </c>
      <c r="I17" s="41">
        <f>I18</f>
        <v>0</v>
      </c>
      <c r="J17" s="41">
        <f>J18</f>
        <v>0</v>
      </c>
      <c r="K17" s="42">
        <f t="shared" si="2"/>
        <v>0</v>
      </c>
      <c r="L17" s="42" t="e">
        <f t="shared" si="0"/>
        <v>#DIV/0!</v>
      </c>
    </row>
    <row r="18" spans="1:12" ht="60.75" hidden="1" x14ac:dyDescent="0.25">
      <c r="A18" s="16" t="s">
        <v>124</v>
      </c>
      <c r="B18" s="17" t="s">
        <v>114</v>
      </c>
      <c r="C18" s="17" t="s">
        <v>10</v>
      </c>
      <c r="D18" s="18" t="s">
        <v>125</v>
      </c>
      <c r="E18" s="19" t="s">
        <v>126</v>
      </c>
      <c r="F18" s="43">
        <v>739000</v>
      </c>
      <c r="G18" s="43">
        <v>0</v>
      </c>
      <c r="H18" s="43">
        <v>0</v>
      </c>
      <c r="I18" s="44">
        <v>0</v>
      </c>
      <c r="J18" s="44">
        <v>0</v>
      </c>
      <c r="K18" s="42">
        <f t="shared" si="2"/>
        <v>0</v>
      </c>
      <c r="L18" s="42" t="e">
        <f t="shared" si="0"/>
        <v>#DIV/0!</v>
      </c>
    </row>
    <row r="19" spans="1:12" ht="23.45" hidden="1" customHeight="1" x14ac:dyDescent="0.25">
      <c r="A19" s="34" t="s">
        <v>127</v>
      </c>
      <c r="B19" s="35" t="s">
        <v>100</v>
      </c>
      <c r="C19" s="35" t="s">
        <v>10</v>
      </c>
      <c r="D19" s="36" t="s">
        <v>12</v>
      </c>
      <c r="E19" s="37" t="s">
        <v>128</v>
      </c>
      <c r="F19" s="43"/>
      <c r="G19" s="41">
        <f>G20</f>
        <v>0</v>
      </c>
      <c r="H19" s="41">
        <f>H20</f>
        <v>0</v>
      </c>
      <c r="I19" s="41">
        <f>I20</f>
        <v>0</v>
      </c>
      <c r="J19" s="41">
        <f>J20</f>
        <v>0</v>
      </c>
      <c r="K19" s="42">
        <f t="shared" si="2"/>
        <v>0</v>
      </c>
      <c r="L19" s="42" t="e">
        <f t="shared" si="0"/>
        <v>#DIV/0!</v>
      </c>
    </row>
    <row r="20" spans="1:12" ht="24.6" hidden="1" customHeight="1" x14ac:dyDescent="0.25">
      <c r="A20" s="16" t="s">
        <v>129</v>
      </c>
      <c r="B20" s="17" t="s">
        <v>114</v>
      </c>
      <c r="C20" s="17" t="s">
        <v>130</v>
      </c>
      <c r="D20" s="18" t="s">
        <v>131</v>
      </c>
      <c r="E20" s="19" t="s">
        <v>132</v>
      </c>
      <c r="F20" s="43"/>
      <c r="G20" s="43">
        <v>0</v>
      </c>
      <c r="H20" s="43">
        <v>0</v>
      </c>
      <c r="I20" s="44">
        <v>0</v>
      </c>
      <c r="J20" s="44">
        <v>0</v>
      </c>
      <c r="K20" s="42">
        <f t="shared" si="2"/>
        <v>0</v>
      </c>
      <c r="L20" s="42" t="e">
        <f t="shared" si="0"/>
        <v>#DIV/0!</v>
      </c>
    </row>
    <row r="21" spans="1:12" ht="25.5" customHeight="1" x14ac:dyDescent="0.2">
      <c r="A21" s="34" t="s">
        <v>133</v>
      </c>
      <c r="B21" s="35" t="s">
        <v>100</v>
      </c>
      <c r="C21" s="35" t="s">
        <v>10</v>
      </c>
      <c r="D21" s="36" t="s">
        <v>12</v>
      </c>
      <c r="E21" s="37" t="s">
        <v>134</v>
      </c>
      <c r="F21" s="46">
        <f>F22</f>
        <v>0</v>
      </c>
      <c r="G21" s="46">
        <f>G22</f>
        <v>0</v>
      </c>
      <c r="H21" s="46">
        <f>H22</f>
        <v>0</v>
      </c>
      <c r="I21" s="46">
        <f>I22</f>
        <v>0</v>
      </c>
      <c r="J21" s="46">
        <f>J22</f>
        <v>60000</v>
      </c>
      <c r="K21" s="42">
        <f t="shared" si="2"/>
        <v>60000</v>
      </c>
      <c r="L21" s="42"/>
    </row>
    <row r="22" spans="1:12" ht="38.25" customHeight="1" x14ac:dyDescent="0.25">
      <c r="A22" s="16" t="s">
        <v>135</v>
      </c>
      <c r="B22" s="17" t="s">
        <v>114</v>
      </c>
      <c r="C22" s="17" t="s">
        <v>10</v>
      </c>
      <c r="D22" s="18" t="s">
        <v>136</v>
      </c>
      <c r="E22" s="19" t="s">
        <v>137</v>
      </c>
      <c r="F22" s="48">
        <v>0</v>
      </c>
      <c r="G22" s="48">
        <v>0</v>
      </c>
      <c r="H22" s="48">
        <v>0</v>
      </c>
      <c r="I22" s="48">
        <v>0</v>
      </c>
      <c r="J22" s="48">
        <v>60000</v>
      </c>
      <c r="K22" s="42">
        <f t="shared" si="2"/>
        <v>60000</v>
      </c>
      <c r="L22" s="42"/>
    </row>
    <row r="23" spans="1:12" ht="41.25" customHeight="1" x14ac:dyDescent="0.25">
      <c r="A23" s="34" t="s">
        <v>138</v>
      </c>
      <c r="B23" s="35" t="s">
        <v>100</v>
      </c>
      <c r="C23" s="35" t="s">
        <v>10</v>
      </c>
      <c r="D23" s="36" t="s">
        <v>12</v>
      </c>
      <c r="E23" s="37" t="s">
        <v>139</v>
      </c>
      <c r="F23" s="48"/>
      <c r="G23" s="46">
        <f>G24</f>
        <v>0</v>
      </c>
      <c r="H23" s="46">
        <f>H24</f>
        <v>0</v>
      </c>
      <c r="I23" s="46">
        <f>I24</f>
        <v>0</v>
      </c>
      <c r="J23" s="46">
        <f>J24</f>
        <v>1000</v>
      </c>
      <c r="K23" s="42">
        <f t="shared" si="2"/>
        <v>1000</v>
      </c>
      <c r="L23" s="42"/>
    </row>
    <row r="24" spans="1:12" ht="38.25" customHeight="1" x14ac:dyDescent="0.25">
      <c r="A24" s="16" t="s">
        <v>140</v>
      </c>
      <c r="B24" s="17" t="s">
        <v>114</v>
      </c>
      <c r="C24" s="17" t="s">
        <v>10</v>
      </c>
      <c r="D24" s="18" t="s">
        <v>141</v>
      </c>
      <c r="E24" s="19" t="s">
        <v>142</v>
      </c>
      <c r="F24" s="48"/>
      <c r="G24" s="48">
        <v>0</v>
      </c>
      <c r="H24" s="48">
        <v>0</v>
      </c>
      <c r="I24" s="48">
        <v>0</v>
      </c>
      <c r="J24" s="48">
        <v>1000</v>
      </c>
      <c r="K24" s="42">
        <f t="shared" si="2"/>
        <v>1000</v>
      </c>
      <c r="L24" s="42"/>
    </row>
    <row r="25" spans="1:12" s="40" customFormat="1" ht="18" customHeight="1" x14ac:dyDescent="0.2">
      <c r="A25" s="34" t="s">
        <v>143</v>
      </c>
      <c r="B25" s="35" t="s">
        <v>100</v>
      </c>
      <c r="C25" s="35" t="s">
        <v>10</v>
      </c>
      <c r="D25" s="36" t="s">
        <v>12</v>
      </c>
      <c r="E25" s="37" t="s">
        <v>144</v>
      </c>
      <c r="F25" s="41">
        <f>F26+F32+F33+F29</f>
        <v>507000</v>
      </c>
      <c r="G25" s="41">
        <f>G26+G32+G33+G29+G30+G31+G28+G27+G35</f>
        <v>1757800</v>
      </c>
      <c r="H25" s="41">
        <f>H26+H32+H33+H29+H30+H31+H28+H27+H35+H34+H38</f>
        <v>2587112</v>
      </c>
      <c r="I25" s="41">
        <f>I26+I32+I33+I29+I30+I31+I28+I27+I35+I34+I38</f>
        <v>830400</v>
      </c>
      <c r="J25" s="41">
        <f>J26+J32+J33+J29+J30+J31+J28+J27+J35+J34+J38</f>
        <v>830400</v>
      </c>
      <c r="K25" s="42">
        <f t="shared" si="2"/>
        <v>0</v>
      </c>
      <c r="L25" s="42">
        <f t="shared" si="0"/>
        <v>100</v>
      </c>
    </row>
    <row r="26" spans="1:12" ht="23.45" customHeight="1" x14ac:dyDescent="0.25">
      <c r="A26" s="16" t="s">
        <v>145</v>
      </c>
      <c r="B26" s="17" t="s">
        <v>114</v>
      </c>
      <c r="C26" s="17" t="s">
        <v>10</v>
      </c>
      <c r="D26" s="18" t="s">
        <v>146</v>
      </c>
      <c r="E26" s="19" t="s">
        <v>147</v>
      </c>
      <c r="F26" s="43">
        <v>407000</v>
      </c>
      <c r="G26" s="43">
        <v>502100</v>
      </c>
      <c r="H26" s="43">
        <v>502100</v>
      </c>
      <c r="I26" s="43">
        <v>223200</v>
      </c>
      <c r="J26" s="43">
        <v>223200</v>
      </c>
      <c r="K26" s="42">
        <f t="shared" si="2"/>
        <v>0</v>
      </c>
      <c r="L26" s="42">
        <f t="shared" si="0"/>
        <v>100</v>
      </c>
    </row>
    <row r="27" spans="1:12" ht="24.75" hidden="1" x14ac:dyDescent="0.25">
      <c r="A27" s="16" t="s">
        <v>148</v>
      </c>
      <c r="B27" s="17" t="s">
        <v>114</v>
      </c>
      <c r="C27" s="17" t="s">
        <v>10</v>
      </c>
      <c r="D27" s="18" t="s">
        <v>149</v>
      </c>
      <c r="E27" s="19" t="s">
        <v>150</v>
      </c>
      <c r="F27" s="43"/>
      <c r="G27" s="43"/>
      <c r="H27" s="43"/>
      <c r="I27" s="43"/>
      <c r="J27" s="44"/>
      <c r="K27" s="42">
        <f t="shared" si="2"/>
        <v>0</v>
      </c>
      <c r="L27" s="42" t="e">
        <f t="shared" si="0"/>
        <v>#DIV/0!</v>
      </c>
    </row>
    <row r="28" spans="1:12" ht="72.75" hidden="1" x14ac:dyDescent="0.25">
      <c r="A28" s="16" t="s">
        <v>151</v>
      </c>
      <c r="B28" s="17" t="s">
        <v>114</v>
      </c>
      <c r="C28" s="17" t="s">
        <v>10</v>
      </c>
      <c r="D28" s="18" t="s">
        <v>149</v>
      </c>
      <c r="E28" s="19" t="s">
        <v>152</v>
      </c>
      <c r="F28" s="43"/>
      <c r="G28" s="43"/>
      <c r="H28" s="43"/>
      <c r="I28" s="43"/>
      <c r="J28" s="44"/>
      <c r="K28" s="42">
        <f t="shared" si="2"/>
        <v>0</v>
      </c>
      <c r="L28" s="42" t="e">
        <f t="shared" si="0"/>
        <v>#DIV/0!</v>
      </c>
    </row>
    <row r="29" spans="1:12" ht="16.149999999999999" hidden="1" customHeight="1" x14ac:dyDescent="0.25">
      <c r="A29" s="16" t="s">
        <v>153</v>
      </c>
      <c r="B29" s="17" t="s">
        <v>114</v>
      </c>
      <c r="C29" s="17" t="s">
        <v>154</v>
      </c>
      <c r="D29" s="18" t="s">
        <v>149</v>
      </c>
      <c r="E29" s="19" t="s">
        <v>155</v>
      </c>
      <c r="F29" s="48">
        <v>0</v>
      </c>
      <c r="G29" s="48"/>
      <c r="H29" s="48"/>
      <c r="I29" s="48"/>
      <c r="J29" s="49"/>
      <c r="K29" s="42">
        <f t="shared" si="2"/>
        <v>0</v>
      </c>
      <c r="L29" s="42" t="e">
        <f t="shared" si="0"/>
        <v>#DIV/0!</v>
      </c>
    </row>
    <row r="30" spans="1:12" ht="15" hidden="1" customHeight="1" x14ac:dyDescent="0.25">
      <c r="A30" s="16" t="s">
        <v>153</v>
      </c>
      <c r="B30" s="17" t="s">
        <v>114</v>
      </c>
      <c r="C30" s="17" t="s">
        <v>26</v>
      </c>
      <c r="D30" s="18" t="s">
        <v>149</v>
      </c>
      <c r="E30" s="19" t="s">
        <v>156</v>
      </c>
      <c r="F30" s="48"/>
      <c r="G30" s="48">
        <v>0</v>
      </c>
      <c r="H30" s="48">
        <v>0</v>
      </c>
      <c r="I30" s="48">
        <v>0</v>
      </c>
      <c r="J30" s="49">
        <v>0</v>
      </c>
      <c r="K30" s="42">
        <f t="shared" si="2"/>
        <v>0</v>
      </c>
      <c r="L30" s="42" t="e">
        <f t="shared" si="0"/>
        <v>#DIV/0!</v>
      </c>
    </row>
    <row r="31" spans="1:12" ht="16.149999999999999" hidden="1" customHeight="1" x14ac:dyDescent="0.25">
      <c r="A31" s="16" t="s">
        <v>153</v>
      </c>
      <c r="B31" s="17" t="s">
        <v>114</v>
      </c>
      <c r="C31" s="17" t="s">
        <v>157</v>
      </c>
      <c r="D31" s="18" t="s">
        <v>149</v>
      </c>
      <c r="E31" s="19" t="s">
        <v>158</v>
      </c>
      <c r="F31" s="48"/>
      <c r="G31" s="48">
        <v>0</v>
      </c>
      <c r="H31" s="48">
        <v>0</v>
      </c>
      <c r="I31" s="48">
        <v>0</v>
      </c>
      <c r="J31" s="49">
        <v>0</v>
      </c>
      <c r="K31" s="42">
        <f t="shared" si="2"/>
        <v>0</v>
      </c>
      <c r="L31" s="42" t="e">
        <f t="shared" si="0"/>
        <v>#DIV/0!</v>
      </c>
    </row>
    <row r="32" spans="1:12" ht="39.75" customHeight="1" x14ac:dyDescent="0.25">
      <c r="A32" s="16" t="s">
        <v>159</v>
      </c>
      <c r="B32" s="17" t="s">
        <v>114</v>
      </c>
      <c r="C32" s="17" t="s">
        <v>10</v>
      </c>
      <c r="D32" s="18" t="s">
        <v>146</v>
      </c>
      <c r="E32" s="19" t="s">
        <v>160</v>
      </c>
      <c r="F32" s="43">
        <v>100000</v>
      </c>
      <c r="G32" s="43">
        <v>226700</v>
      </c>
      <c r="H32" s="43">
        <v>226700</v>
      </c>
      <c r="I32" s="43">
        <v>115200</v>
      </c>
      <c r="J32" s="43">
        <v>115200</v>
      </c>
      <c r="K32" s="42">
        <f t="shared" si="2"/>
        <v>0</v>
      </c>
      <c r="L32" s="42">
        <f t="shared" si="0"/>
        <v>100</v>
      </c>
    </row>
    <row r="33" spans="1:12" ht="39" hidden="1" customHeight="1" x14ac:dyDescent="0.25">
      <c r="A33" s="16" t="s">
        <v>161</v>
      </c>
      <c r="B33" s="17" t="s">
        <v>114</v>
      </c>
      <c r="C33" s="17" t="s">
        <v>10</v>
      </c>
      <c r="D33" s="18" t="s">
        <v>149</v>
      </c>
      <c r="E33" s="50" t="s">
        <v>162</v>
      </c>
      <c r="F33" s="48">
        <v>0</v>
      </c>
      <c r="G33" s="48">
        <v>0</v>
      </c>
      <c r="H33" s="48"/>
      <c r="I33" s="48">
        <v>0</v>
      </c>
      <c r="J33" s="49">
        <v>0</v>
      </c>
      <c r="K33" s="42">
        <f t="shared" si="2"/>
        <v>0</v>
      </c>
      <c r="L33" s="42" t="e">
        <f t="shared" si="0"/>
        <v>#DIV/0!</v>
      </c>
    </row>
    <row r="34" spans="1:12" ht="39" customHeight="1" x14ac:dyDescent="0.25">
      <c r="A34" s="16" t="s">
        <v>163</v>
      </c>
      <c r="B34" s="17" t="s">
        <v>114</v>
      </c>
      <c r="C34" s="17" t="s">
        <v>10</v>
      </c>
      <c r="D34" s="18" t="s">
        <v>146</v>
      </c>
      <c r="E34" s="19" t="s">
        <v>164</v>
      </c>
      <c r="F34" s="48"/>
      <c r="G34" s="48">
        <v>0</v>
      </c>
      <c r="H34" s="48">
        <v>819312</v>
      </c>
      <c r="I34" s="48">
        <v>0</v>
      </c>
      <c r="J34" s="49">
        <v>0</v>
      </c>
      <c r="K34" s="42">
        <f t="shared" si="2"/>
        <v>0</v>
      </c>
      <c r="L34" s="42"/>
    </row>
    <row r="35" spans="1:12" ht="59.25" customHeight="1" x14ac:dyDescent="0.25">
      <c r="A35" s="16" t="s">
        <v>165</v>
      </c>
      <c r="B35" s="17" t="s">
        <v>114</v>
      </c>
      <c r="C35" s="17" t="s">
        <v>10</v>
      </c>
      <c r="D35" s="18" t="s">
        <v>146</v>
      </c>
      <c r="E35" s="50" t="s">
        <v>166</v>
      </c>
      <c r="F35" s="48"/>
      <c r="G35" s="48">
        <v>1029000</v>
      </c>
      <c r="H35" s="48">
        <v>1029000</v>
      </c>
      <c r="I35" s="48">
        <v>482000</v>
      </c>
      <c r="J35" s="48">
        <v>482000</v>
      </c>
      <c r="K35" s="42">
        <f t="shared" si="2"/>
        <v>0</v>
      </c>
      <c r="L35" s="42">
        <f t="shared" si="0"/>
        <v>100</v>
      </c>
    </row>
    <row r="36" spans="1:12" ht="48" hidden="1" customHeight="1" x14ac:dyDescent="0.25">
      <c r="A36" s="34" t="s">
        <v>167</v>
      </c>
      <c r="B36" s="35" t="s">
        <v>114</v>
      </c>
      <c r="C36" s="35" t="s">
        <v>10</v>
      </c>
      <c r="D36" s="36" t="s">
        <v>149</v>
      </c>
      <c r="E36" s="51" t="s">
        <v>168</v>
      </c>
      <c r="F36" s="48"/>
      <c r="G36" s="46">
        <f>G37</f>
        <v>0</v>
      </c>
      <c r="H36" s="46">
        <f>H37</f>
        <v>0</v>
      </c>
      <c r="I36" s="46">
        <f>I37</f>
        <v>0</v>
      </c>
      <c r="J36" s="46">
        <f>J37</f>
        <v>0</v>
      </c>
      <c r="K36" s="42">
        <f t="shared" si="2"/>
        <v>0</v>
      </c>
      <c r="L36" s="42" t="e">
        <f t="shared" si="0"/>
        <v>#DIV/0!</v>
      </c>
    </row>
    <row r="37" spans="1:12" ht="38.25" hidden="1" customHeight="1" x14ac:dyDescent="0.25">
      <c r="A37" s="16" t="s">
        <v>169</v>
      </c>
      <c r="B37" s="17" t="s">
        <v>114</v>
      </c>
      <c r="C37" s="17" t="s">
        <v>10</v>
      </c>
      <c r="D37" s="18" t="s">
        <v>149</v>
      </c>
      <c r="E37" s="50" t="s">
        <v>170</v>
      </c>
      <c r="F37" s="48"/>
      <c r="G37" s="48">
        <v>0</v>
      </c>
      <c r="H37" s="48">
        <v>0</v>
      </c>
      <c r="I37" s="48">
        <v>0</v>
      </c>
      <c r="J37" s="48"/>
      <c r="K37" s="42">
        <f t="shared" si="2"/>
        <v>0</v>
      </c>
      <c r="L37" s="42" t="e">
        <f t="shared" si="0"/>
        <v>#DIV/0!</v>
      </c>
    </row>
    <row r="38" spans="1:12" ht="51.75" customHeight="1" x14ac:dyDescent="0.25">
      <c r="A38" s="16" t="s">
        <v>171</v>
      </c>
      <c r="B38" s="17" t="s">
        <v>114</v>
      </c>
      <c r="C38" s="17" t="s">
        <v>10</v>
      </c>
      <c r="D38" s="18" t="s">
        <v>146</v>
      </c>
      <c r="E38" s="50" t="s">
        <v>172</v>
      </c>
      <c r="F38" s="48"/>
      <c r="G38" s="48">
        <v>0</v>
      </c>
      <c r="H38" s="48">
        <v>10000</v>
      </c>
      <c r="I38" s="48">
        <v>10000</v>
      </c>
      <c r="J38" s="48">
        <v>10000</v>
      </c>
      <c r="K38" s="42">
        <f t="shared" si="2"/>
        <v>0</v>
      </c>
      <c r="L38" s="42">
        <f t="shared" si="0"/>
        <v>100</v>
      </c>
    </row>
    <row r="39" spans="1:12" ht="19.149999999999999" customHeight="1" x14ac:dyDescent="0.25">
      <c r="A39" s="52"/>
      <c r="B39" s="53"/>
      <c r="C39" s="53"/>
      <c r="D39" s="54"/>
      <c r="E39" s="55" t="s">
        <v>173</v>
      </c>
      <c r="F39" s="56">
        <f t="shared" ref="F39:K39" si="3">F25+F8</f>
        <v>2953000</v>
      </c>
      <c r="G39" s="56">
        <f t="shared" si="3"/>
        <v>2745800</v>
      </c>
      <c r="H39" s="56">
        <f t="shared" si="3"/>
        <v>3575112</v>
      </c>
      <c r="I39" s="56">
        <f t="shared" si="3"/>
        <v>1155400</v>
      </c>
      <c r="J39" s="56">
        <f t="shared" si="3"/>
        <v>1271306</v>
      </c>
      <c r="K39" s="56">
        <f t="shared" si="3"/>
        <v>115906</v>
      </c>
      <c r="L39" s="42">
        <f t="shared" si="0"/>
        <v>110.03167734118054</v>
      </c>
    </row>
    <row r="40" spans="1:12" s="40" customFormat="1" ht="14.25" x14ac:dyDescent="0.2">
      <c r="A40" s="34"/>
      <c r="B40" s="35"/>
      <c r="C40" s="35"/>
      <c r="D40" s="36"/>
      <c r="E40" s="37" t="s">
        <v>174</v>
      </c>
      <c r="F40" s="46">
        <v>-244600</v>
      </c>
      <c r="G40" s="46">
        <f>G39-G41</f>
        <v>-49400</v>
      </c>
      <c r="H40" s="46">
        <f>H39-H41</f>
        <v>-49400</v>
      </c>
      <c r="I40" s="46">
        <v>0</v>
      </c>
      <c r="J40" s="46">
        <f>J39-J41</f>
        <v>38899</v>
      </c>
      <c r="K40" s="42"/>
      <c r="L40" s="42"/>
    </row>
    <row r="41" spans="1:12" s="40" customFormat="1" ht="15.75" x14ac:dyDescent="0.25">
      <c r="A41" s="34"/>
      <c r="B41" s="35"/>
      <c r="C41" s="35"/>
      <c r="D41" s="36"/>
      <c r="E41" s="55" t="s">
        <v>175</v>
      </c>
      <c r="F41" s="46">
        <f>F39-F40</f>
        <v>3197600</v>
      </c>
      <c r="G41" s="46">
        <v>2795200</v>
      </c>
      <c r="H41" s="46">
        <v>3624512</v>
      </c>
      <c r="I41" s="46"/>
      <c r="J41" s="46">
        <v>1232407</v>
      </c>
      <c r="K41" s="46"/>
      <c r="L41" s="42"/>
    </row>
    <row r="42" spans="1:12" x14ac:dyDescent="0.2">
      <c r="I42" s="57"/>
      <c r="J42" s="57"/>
      <c r="K42" s="57"/>
      <c r="L42" s="57"/>
    </row>
    <row r="43" spans="1:12" ht="8.25" customHeight="1" x14ac:dyDescent="0.2">
      <c r="I43" s="57"/>
      <c r="J43" s="57"/>
      <c r="K43" s="57"/>
      <c r="L43" s="57"/>
    </row>
    <row r="44" spans="1:12" ht="17.25" hidden="1" customHeight="1" x14ac:dyDescent="0.2">
      <c r="I44" s="57"/>
      <c r="J44" s="57"/>
      <c r="K44" s="57"/>
      <c r="L44" s="57"/>
    </row>
    <row r="45" spans="1:12" ht="19.5" hidden="1" customHeight="1" x14ac:dyDescent="0.2">
      <c r="A45" s="27" t="s">
        <v>176</v>
      </c>
      <c r="I45" s="57"/>
      <c r="J45" s="57"/>
      <c r="K45" s="58" t="s">
        <v>85</v>
      </c>
      <c r="L45" s="58"/>
    </row>
    <row r="46" spans="1:12" ht="13.9" customHeight="1" x14ac:dyDescent="0.2">
      <c r="I46" s="57"/>
      <c r="J46" s="57"/>
      <c r="K46" s="57"/>
      <c r="L46" s="57"/>
    </row>
    <row r="47" spans="1:12" x14ac:dyDescent="0.2">
      <c r="I47" s="57"/>
      <c r="J47" s="57"/>
      <c r="K47" s="57"/>
      <c r="L47" s="57"/>
    </row>
    <row r="48" spans="1:12" ht="22.9" customHeight="1" x14ac:dyDescent="0.2">
      <c r="A48" s="59"/>
      <c r="I48" s="57"/>
      <c r="J48" s="57"/>
      <c r="K48" s="57"/>
      <c r="L48" s="57"/>
    </row>
    <row r="49" spans="1:12" x14ac:dyDescent="0.2">
      <c r="A49" s="59"/>
      <c r="I49" s="57"/>
      <c r="J49" s="57"/>
      <c r="K49" s="57"/>
      <c r="L49" s="57"/>
    </row>
    <row r="151" ht="22.15" customHeight="1" x14ac:dyDescent="0.2"/>
    <row r="157" ht="16.899999999999999" customHeight="1" x14ac:dyDescent="0.2"/>
    <row r="164" ht="15" customHeight="1" x14ac:dyDescent="0.2"/>
    <row r="165" ht="12.6" customHeight="1" x14ac:dyDescent="0.2"/>
  </sheetData>
  <mergeCells count="6">
    <mergeCell ref="A2:L2"/>
    <mergeCell ref="A3:L3"/>
    <mergeCell ref="A4:M4"/>
    <mergeCell ref="A6:D6"/>
    <mergeCell ref="A39:D39"/>
    <mergeCell ref="K45:L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A6C4701-ACA9-4462-81D1-455549779C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доходы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UFIGRA\Tronina_GA</dc:creator>
  <cp:lastModifiedBy>Елена Дубовцева</cp:lastModifiedBy>
  <dcterms:created xsi:type="dcterms:W3CDTF">2019-07-04T12:21:05Z</dcterms:created>
  <dcterms:modified xsi:type="dcterms:W3CDTF">2019-07-12T11:49:42Z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02.04.2019 15_06_08)(21).xlsx</vt:lpwstr>
  </property>
  <property fmtid="{D5CDD505-2E9C-101B-9397-08002B2CF9AE}" pid="3" name="Название отчета">
    <vt:lpwstr>Вариант (новый от 02.04.2019 15_06_08)(21).xlsx</vt:lpwstr>
  </property>
  <property fmtid="{D5CDD505-2E9C-101B-9397-08002B2CF9AE}" pid="4" name="Версия клиента">
    <vt:lpwstr>19.1.24.6170</vt:lpwstr>
  </property>
  <property fmtid="{D5CDD505-2E9C-101B-9397-08002B2CF9AE}" pid="5" name="Версия базы">
    <vt:lpwstr>19.1.1766.1116829764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ufk2019</vt:lpwstr>
  </property>
  <property fmtid="{D5CDD505-2E9C-101B-9397-08002B2CF9AE}" pid="9" name="Пользователь">
    <vt:lpwstr>тронина_09</vt:lpwstr>
  </property>
  <property fmtid="{D5CDD505-2E9C-101B-9397-08002B2CF9AE}" pid="10" name="Шаблон">
    <vt:lpwstr>sqr_info_b1_izh.xlt</vt:lpwstr>
  </property>
  <property fmtid="{D5CDD505-2E9C-101B-9397-08002B2CF9AE}" pid="11" name="Локальная база">
    <vt:lpwstr>не используется</vt:lpwstr>
  </property>
</Properties>
</file>