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2" sheetId="1" r:id="rId1"/>
    <sheet name="3" sheetId="2" r:id="rId2"/>
    <sheet name="4" sheetId="3" r:id="rId3"/>
    <sheet name="5" sheetId="4" r:id="rId4"/>
    <sheet name="6" sheetId="5" r:id="rId5"/>
    <sheet name="1" sheetId="6" r:id="rId6"/>
  </sheets>
  <calcPr calcId="125725"/>
</workbook>
</file>

<file path=xl/calcChain.xml><?xml version="1.0" encoding="utf-8"?>
<calcChain xmlns="http://schemas.openxmlformats.org/spreadsheetml/2006/main">
  <c r="S20" i="4"/>
  <c r="H82" i="1"/>
  <c r="G17" i="6" s="1"/>
  <c r="G20"/>
  <c r="H18"/>
  <c r="I18"/>
  <c r="J18"/>
  <c r="K18"/>
  <c r="L18"/>
  <c r="M18"/>
  <c r="N18"/>
  <c r="O18"/>
  <c r="G18"/>
  <c r="I16"/>
  <c r="J16"/>
  <c r="K16"/>
  <c r="L16"/>
  <c r="M16"/>
  <c r="N16"/>
  <c r="O16"/>
  <c r="H16"/>
  <c r="G16"/>
  <c r="H14"/>
  <c r="I14"/>
  <c r="J14"/>
  <c r="K14"/>
  <c r="M14"/>
  <c r="N14"/>
  <c r="O14"/>
  <c r="G14"/>
  <c r="L79" i="5"/>
  <c r="M142" i="1"/>
  <c r="N170"/>
  <c r="N143"/>
  <c r="N19" i="4"/>
  <c r="O19"/>
  <c r="P19"/>
  <c r="R19"/>
  <c r="S19"/>
  <c r="T19"/>
  <c r="U19"/>
  <c r="M19"/>
  <c r="N16"/>
  <c r="O16"/>
  <c r="P16"/>
  <c r="Q16"/>
  <c r="R16"/>
  <c r="S16"/>
  <c r="T16"/>
  <c r="U16"/>
  <c r="M16"/>
  <c r="N90" i="5"/>
  <c r="O90"/>
  <c r="P90"/>
  <c r="N89"/>
  <c r="O89"/>
  <c r="P89"/>
  <c r="N79"/>
  <c r="S21" i="4" s="1"/>
  <c r="O79" i="5"/>
  <c r="T21" i="4" s="1"/>
  <c r="P79" i="5"/>
  <c r="U21" i="4" s="1"/>
  <c r="I78" i="5"/>
  <c r="H78"/>
  <c r="G81"/>
  <c r="G82"/>
  <c r="G83"/>
  <c r="G84"/>
  <c r="N71"/>
  <c r="O71"/>
  <c r="T20" i="4" s="1"/>
  <c r="P71" i="5"/>
  <c r="U20" i="4" s="1"/>
  <c r="G67" i="5"/>
  <c r="G73"/>
  <c r="G74"/>
  <c r="G62"/>
  <c r="G64"/>
  <c r="G65"/>
  <c r="G66"/>
  <c r="I61"/>
  <c r="J61"/>
  <c r="K61"/>
  <c r="L61"/>
  <c r="L68" s="1"/>
  <c r="M61"/>
  <c r="N61"/>
  <c r="N68" s="1"/>
  <c r="O61"/>
  <c r="O68" s="1"/>
  <c r="P61"/>
  <c r="P68" s="1"/>
  <c r="H61"/>
  <c r="N54"/>
  <c r="S18" i="4" s="1"/>
  <c r="O54" i="5"/>
  <c r="T18" i="4" s="1"/>
  <c r="P54" i="5"/>
  <c r="U18" i="4" s="1"/>
  <c r="G56" i="5"/>
  <c r="G57"/>
  <c r="G59"/>
  <c r="G48"/>
  <c r="G49"/>
  <c r="G50"/>
  <c r="G51"/>
  <c r="N46"/>
  <c r="S17" i="4" s="1"/>
  <c r="O46" i="5"/>
  <c r="T17" i="4" s="1"/>
  <c r="P46" i="5"/>
  <c r="U17" i="4" s="1"/>
  <c r="I45" i="5"/>
  <c r="I52" s="1"/>
  <c r="J45"/>
  <c r="J52" s="1"/>
  <c r="K45"/>
  <c r="K52" s="1"/>
  <c r="L45"/>
  <c r="L52" s="1"/>
  <c r="M45"/>
  <c r="M52" s="1"/>
  <c r="N45"/>
  <c r="N52" s="1"/>
  <c r="O45"/>
  <c r="O52" s="1"/>
  <c r="P45"/>
  <c r="P52" s="1"/>
  <c r="H45"/>
  <c r="H52" s="1"/>
  <c r="G30"/>
  <c r="G32"/>
  <c r="G33"/>
  <c r="G37"/>
  <c r="G38"/>
  <c r="G39"/>
  <c r="G40"/>
  <c r="G41"/>
  <c r="G42"/>
  <c r="G43"/>
  <c r="G44"/>
  <c r="G191" i="1"/>
  <c r="G192"/>
  <c r="G193"/>
  <c r="G194"/>
  <c r="G190"/>
  <c r="G188"/>
  <c r="G187"/>
  <c r="G186"/>
  <c r="G185"/>
  <c r="G184"/>
  <c r="G183"/>
  <c r="G174"/>
  <c r="G175"/>
  <c r="G176"/>
  <c r="G177"/>
  <c r="G178"/>
  <c r="G179"/>
  <c r="G180"/>
  <c r="G181"/>
  <c r="G182"/>
  <c r="G166"/>
  <c r="G167"/>
  <c r="G168"/>
  <c r="G169"/>
  <c r="G170"/>
  <c r="G171"/>
  <c r="G172"/>
  <c r="G173"/>
  <c r="G149"/>
  <c r="G150"/>
  <c r="G151"/>
  <c r="G153"/>
  <c r="G154"/>
  <c r="G155"/>
  <c r="G156"/>
  <c r="G157"/>
  <c r="G158"/>
  <c r="G159"/>
  <c r="G160"/>
  <c r="G161"/>
  <c r="G162"/>
  <c r="G163"/>
  <c r="G164"/>
  <c r="G165"/>
  <c r="G148"/>
  <c r="G131"/>
  <c r="G132"/>
  <c r="G134"/>
  <c r="G135"/>
  <c r="G136"/>
  <c r="G137"/>
  <c r="G138"/>
  <c r="G139"/>
  <c r="G140"/>
  <c r="G141"/>
  <c r="G143"/>
  <c r="G144"/>
  <c r="G145"/>
  <c r="G146"/>
  <c r="G147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01"/>
  <c r="G92"/>
  <c r="G93"/>
  <c r="G94"/>
  <c r="G95"/>
  <c r="G96"/>
  <c r="G97"/>
  <c r="G98"/>
  <c r="G99"/>
  <c r="G100"/>
  <c r="G67"/>
  <c r="G68"/>
  <c r="G69"/>
  <c r="G70"/>
  <c r="G71"/>
  <c r="G72"/>
  <c r="G73"/>
  <c r="G74"/>
  <c r="G75"/>
  <c r="G76"/>
  <c r="G77"/>
  <c r="G78"/>
  <c r="G80"/>
  <c r="G81"/>
  <c r="G85"/>
  <c r="G86"/>
  <c r="G87"/>
  <c r="G88"/>
  <c r="G89"/>
  <c r="G90"/>
  <c r="G91"/>
  <c r="G52"/>
  <c r="G53"/>
  <c r="G54"/>
  <c r="G55"/>
  <c r="G56"/>
  <c r="G57"/>
  <c r="G58"/>
  <c r="G59"/>
  <c r="G60"/>
  <c r="G61"/>
  <c r="G62"/>
  <c r="G63"/>
  <c r="G64"/>
  <c r="G66"/>
  <c r="G51"/>
  <c r="G41"/>
  <c r="G42"/>
  <c r="G43"/>
  <c r="G44"/>
  <c r="G45"/>
  <c r="G46"/>
  <c r="G47"/>
  <c r="G48"/>
  <c r="G49"/>
  <c r="G50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I29" i="5"/>
  <c r="J29"/>
  <c r="K29"/>
  <c r="L29"/>
  <c r="M29"/>
  <c r="N29"/>
  <c r="O29"/>
  <c r="O34" s="1"/>
  <c r="P29"/>
  <c r="H29"/>
  <c r="G24"/>
  <c r="G25"/>
  <c r="G26"/>
  <c r="G27"/>
  <c r="G16"/>
  <c r="G17"/>
  <c r="G18"/>
  <c r="G19"/>
  <c r="N22"/>
  <c r="S15" i="4" s="1"/>
  <c r="O22" i="5"/>
  <c r="T15" i="4" s="1"/>
  <c r="P22" i="5"/>
  <c r="U15" i="4" s="1"/>
  <c r="I21" i="5"/>
  <c r="J21"/>
  <c r="K21"/>
  <c r="L21"/>
  <c r="L28" s="1"/>
  <c r="M21"/>
  <c r="N21"/>
  <c r="N28" s="1"/>
  <c r="O21"/>
  <c r="O28" s="1"/>
  <c r="P21"/>
  <c r="P28" s="1"/>
  <c r="H21"/>
  <c r="N14"/>
  <c r="S14" i="4" s="1"/>
  <c r="O14" i="5"/>
  <c r="O87" s="1"/>
  <c r="P14"/>
  <c r="U14" i="4" s="1"/>
  <c r="I13" i="5"/>
  <c r="J13"/>
  <c r="K13"/>
  <c r="L13"/>
  <c r="M13"/>
  <c r="N13"/>
  <c r="N20" s="1"/>
  <c r="O13"/>
  <c r="O20" s="1"/>
  <c r="P13"/>
  <c r="P20" s="1"/>
  <c r="H13"/>
  <c r="L142" i="1"/>
  <c r="L78" i="5" s="1"/>
  <c r="M78"/>
  <c r="N142" i="1"/>
  <c r="O142"/>
  <c r="O78" i="5" s="1"/>
  <c r="O85" s="1"/>
  <c r="P142" i="1"/>
  <c r="P78" i="5" s="1"/>
  <c r="N133" i="1"/>
  <c r="N69" i="5" s="1"/>
  <c r="N75" s="1"/>
  <c r="O133" i="1"/>
  <c r="O69" i="5" s="1"/>
  <c r="P133" i="1"/>
  <c r="P69" i="5" s="1"/>
  <c r="P75" s="1"/>
  <c r="N82" i="1"/>
  <c r="M17" i="6" s="1"/>
  <c r="O82" i="1"/>
  <c r="N17" i="6" s="1"/>
  <c r="P82" i="1"/>
  <c r="O17" i="6" s="1"/>
  <c r="N83" i="1"/>
  <c r="O83"/>
  <c r="P83"/>
  <c r="N84"/>
  <c r="N53" i="5" s="1"/>
  <c r="O84" i="1"/>
  <c r="O53" i="5" s="1"/>
  <c r="P84" i="1"/>
  <c r="P53" i="5" s="1"/>
  <c r="K82" i="1"/>
  <c r="J17" i="6" s="1"/>
  <c r="M65" i="1"/>
  <c r="G65" s="1"/>
  <c r="N39"/>
  <c r="O39"/>
  <c r="P39"/>
  <c r="N40"/>
  <c r="M13" i="6" s="1"/>
  <c r="O40" i="1"/>
  <c r="N13" i="6" s="1"/>
  <c r="P40" i="1"/>
  <c r="O13" i="6" s="1"/>
  <c r="N12" i="1"/>
  <c r="O12"/>
  <c r="P12"/>
  <c r="N13"/>
  <c r="M12" i="6" s="1"/>
  <c r="O13" i="1"/>
  <c r="N12" i="6" s="1"/>
  <c r="P13" i="1"/>
  <c r="O12" i="6" s="1"/>
  <c r="M90" i="5"/>
  <c r="L90"/>
  <c r="K90"/>
  <c r="J90"/>
  <c r="I90"/>
  <c r="H90"/>
  <c r="M89"/>
  <c r="L89"/>
  <c r="K89"/>
  <c r="J89"/>
  <c r="I89"/>
  <c r="H89"/>
  <c r="M79"/>
  <c r="R21" i="4" s="1"/>
  <c r="Q21"/>
  <c r="K79" i="5"/>
  <c r="P21" i="4" s="1"/>
  <c r="J79" i="5"/>
  <c r="O21" i="4" s="1"/>
  <c r="I79" i="5"/>
  <c r="N21" i="4" s="1"/>
  <c r="H79" i="5"/>
  <c r="M21" i="4" s="1"/>
  <c r="M71" i="5"/>
  <c r="R20" i="4" s="1"/>
  <c r="L71" i="5"/>
  <c r="Q20" i="4" s="1"/>
  <c r="K71" i="5"/>
  <c r="P20" i="4" s="1"/>
  <c r="J71" i="5"/>
  <c r="O20" i="4" s="1"/>
  <c r="I71" i="5"/>
  <c r="N20" i="4" s="1"/>
  <c r="H71" i="5"/>
  <c r="M20" i="4" s="1"/>
  <c r="M68" i="5"/>
  <c r="K68"/>
  <c r="J68"/>
  <c r="I68"/>
  <c r="H68"/>
  <c r="M54"/>
  <c r="R18" i="4" s="1"/>
  <c r="L54" i="5"/>
  <c r="Q18" i="4" s="1"/>
  <c r="K54" i="5"/>
  <c r="P18" i="4" s="1"/>
  <c r="J54" i="5"/>
  <c r="O18" i="4" s="1"/>
  <c r="I54" i="5"/>
  <c r="N18" i="4" s="1"/>
  <c r="H54" i="5"/>
  <c r="M18" i="4" s="1"/>
  <c r="M46" i="5"/>
  <c r="R17" i="4" s="1"/>
  <c r="L46" i="5"/>
  <c r="Q17" i="4" s="1"/>
  <c r="K46" i="5"/>
  <c r="P17" i="4" s="1"/>
  <c r="J46" i="5"/>
  <c r="O17" i="4" s="1"/>
  <c r="I46" i="5"/>
  <c r="N17" i="4" s="1"/>
  <c r="H46" i="5"/>
  <c r="M17" i="4" s="1"/>
  <c r="J35" i="5"/>
  <c r="M22"/>
  <c r="R15" i="4" s="1"/>
  <c r="L22" i="5"/>
  <c r="Q15" i="4" s="1"/>
  <c r="K22" i="5"/>
  <c r="P15" i="4" s="1"/>
  <c r="J22" i="5"/>
  <c r="O15" i="4" s="1"/>
  <c r="I22" i="5"/>
  <c r="N15" i="4" s="1"/>
  <c r="H22" i="5"/>
  <c r="M15" i="4" s="1"/>
  <c r="H28" i="5"/>
  <c r="M14"/>
  <c r="L14"/>
  <c r="Q14" i="4" s="1"/>
  <c r="K14" i="5"/>
  <c r="K87" s="1"/>
  <c r="J14"/>
  <c r="O14" i="4" s="1"/>
  <c r="I14" i="5"/>
  <c r="H14"/>
  <c r="K142" i="1"/>
  <c r="K78" i="5" s="1"/>
  <c r="J142" i="1"/>
  <c r="J78" i="5" s="1"/>
  <c r="J85" s="1"/>
  <c r="M133" i="1"/>
  <c r="M69" i="5" s="1"/>
  <c r="L133" i="1"/>
  <c r="L69" i="5" s="1"/>
  <c r="K133" i="1"/>
  <c r="K69" i="5" s="1"/>
  <c r="J133" i="1"/>
  <c r="J69" i="5" s="1"/>
  <c r="I133" i="1"/>
  <c r="I69" i="5" s="1"/>
  <c r="H133" i="1"/>
  <c r="H69" i="5" s="1"/>
  <c r="M84" i="1"/>
  <c r="M53" i="5" s="1"/>
  <c r="M60" s="1"/>
  <c r="L84" i="1"/>
  <c r="L53" i="5" s="1"/>
  <c r="K84" i="1"/>
  <c r="K53" i="5" s="1"/>
  <c r="J84" i="1"/>
  <c r="J53" i="5" s="1"/>
  <c r="I84" i="1"/>
  <c r="I53" i="5" s="1"/>
  <c r="I60" s="1"/>
  <c r="H84" i="1"/>
  <c r="H53" i="5" s="1"/>
  <c r="M83" i="1"/>
  <c r="L83"/>
  <c r="K83"/>
  <c r="J83"/>
  <c r="I83"/>
  <c r="H83"/>
  <c r="M82"/>
  <c r="L17" i="6" s="1"/>
  <c r="L82" i="1"/>
  <c r="K17" i="6" s="1"/>
  <c r="J82" i="1"/>
  <c r="I17" i="6" s="1"/>
  <c r="I82" i="1"/>
  <c r="H17" i="6" s="1"/>
  <c r="M40" i="1"/>
  <c r="L13" i="6" s="1"/>
  <c r="L40" i="1"/>
  <c r="K13" i="6" s="1"/>
  <c r="K40" i="1"/>
  <c r="J13" i="6" s="1"/>
  <c r="J40" i="1"/>
  <c r="I13" i="6" s="1"/>
  <c r="I40" i="1"/>
  <c r="H13" i="6" s="1"/>
  <c r="H40" i="1"/>
  <c r="G13" i="6" s="1"/>
  <c r="M39" i="1"/>
  <c r="L39"/>
  <c r="K39"/>
  <c r="J39"/>
  <c r="I39"/>
  <c r="H39"/>
  <c r="G39" s="1"/>
  <c r="M13"/>
  <c r="L12" i="6" s="1"/>
  <c r="L13" i="1"/>
  <c r="K12" i="6" s="1"/>
  <c r="K13" i="1"/>
  <c r="J12" i="6" s="1"/>
  <c r="J13" i="1"/>
  <c r="I12" i="6" s="1"/>
  <c r="I13" i="1"/>
  <c r="H12" i="6" s="1"/>
  <c r="H13" i="1"/>
  <c r="G12" i="6" s="1"/>
  <c r="M12" i="1"/>
  <c r="L12"/>
  <c r="K12"/>
  <c r="J12"/>
  <c r="I12"/>
  <c r="H12"/>
  <c r="G12" s="1"/>
  <c r="G14" i="5" l="1"/>
  <c r="G45"/>
  <c r="G52"/>
  <c r="J28"/>
  <c r="L14" i="6"/>
  <c r="G82" i="1"/>
  <c r="G71" i="5"/>
  <c r="I87"/>
  <c r="M87"/>
  <c r="G13"/>
  <c r="G21"/>
  <c r="G29"/>
  <c r="O13" i="4"/>
  <c r="Q13"/>
  <c r="U13"/>
  <c r="G90" i="5"/>
  <c r="L85"/>
  <c r="G22"/>
  <c r="G79"/>
  <c r="P87"/>
  <c r="M14" i="4"/>
  <c r="M13" s="1"/>
  <c r="T14"/>
  <c r="T13" s="1"/>
  <c r="R14"/>
  <c r="P14"/>
  <c r="P13" s="1"/>
  <c r="N14"/>
  <c r="N13" s="1"/>
  <c r="H85" i="5"/>
  <c r="G40" i="1"/>
  <c r="G69" i="5"/>
  <c r="G142" i="1"/>
  <c r="G133"/>
  <c r="O35" i="5"/>
  <c r="O36" s="1"/>
  <c r="P34"/>
  <c r="P91" s="1"/>
  <c r="N34"/>
  <c r="N91" s="1"/>
  <c r="G61"/>
  <c r="P76"/>
  <c r="P77" s="1"/>
  <c r="N76"/>
  <c r="N77" s="1"/>
  <c r="O75"/>
  <c r="O91" s="1"/>
  <c r="N78"/>
  <c r="G78" s="1"/>
  <c r="G68"/>
  <c r="N87"/>
  <c r="S13" i="4"/>
  <c r="G54" i="5"/>
  <c r="R13" i="4"/>
  <c r="G13" i="1"/>
  <c r="P86" i="5"/>
  <c r="P60"/>
  <c r="O86"/>
  <c r="O60"/>
  <c r="N60"/>
  <c r="G83" i="1"/>
  <c r="G53" i="5"/>
  <c r="K60"/>
  <c r="G84" i="1"/>
  <c r="G89" i="5"/>
  <c r="G46"/>
  <c r="I86"/>
  <c r="K86"/>
  <c r="M86"/>
  <c r="H87"/>
  <c r="J87"/>
  <c r="L87"/>
  <c r="I28"/>
  <c r="K28"/>
  <c r="M28"/>
  <c r="J60"/>
  <c r="L60"/>
  <c r="I85"/>
  <c r="K85"/>
  <c r="M85"/>
  <c r="H86"/>
  <c r="J86"/>
  <c r="L86"/>
  <c r="I20"/>
  <c r="K20"/>
  <c r="M20"/>
  <c r="H34"/>
  <c r="L34"/>
  <c r="K35"/>
  <c r="J36"/>
  <c r="H58"/>
  <c r="G58" s="1"/>
  <c r="H75"/>
  <c r="J75"/>
  <c r="J91" s="1"/>
  <c r="L75"/>
  <c r="L76" s="1"/>
  <c r="L77" s="1"/>
  <c r="H20"/>
  <c r="J20"/>
  <c r="L20"/>
  <c r="I34"/>
  <c r="M34"/>
  <c r="I75"/>
  <c r="K75"/>
  <c r="K91" s="1"/>
  <c r="M75"/>
  <c r="G87" l="1"/>
  <c r="G28"/>
  <c r="N86"/>
  <c r="O76"/>
  <c r="O77" s="1"/>
  <c r="O93" s="1"/>
  <c r="P35"/>
  <c r="P92" s="1"/>
  <c r="G20"/>
  <c r="G34"/>
  <c r="O92"/>
  <c r="P36"/>
  <c r="P93" s="1"/>
  <c r="N35"/>
  <c r="N92" s="1"/>
  <c r="G85"/>
  <c r="G86"/>
  <c r="G75"/>
  <c r="I91"/>
  <c r="K76"/>
  <c r="K92" s="1"/>
  <c r="L91"/>
  <c r="J76"/>
  <c r="H91"/>
  <c r="M91"/>
  <c r="M76"/>
  <c r="M77" s="1"/>
  <c r="I76"/>
  <c r="I77" s="1"/>
  <c r="M35"/>
  <c r="M92" s="1"/>
  <c r="I35"/>
  <c r="H60"/>
  <c r="G60" s="1"/>
  <c r="K36"/>
  <c r="H76"/>
  <c r="L35"/>
  <c r="H35"/>
  <c r="I92" l="1"/>
  <c r="G35"/>
  <c r="K77"/>
  <c r="K93" s="1"/>
  <c r="G76"/>
  <c r="N36"/>
  <c r="N93" s="1"/>
  <c r="G91"/>
  <c r="I36"/>
  <c r="I93" s="1"/>
  <c r="M36"/>
  <c r="M93" s="1"/>
  <c r="L92"/>
  <c r="L36"/>
  <c r="L93" s="1"/>
  <c r="H92"/>
  <c r="H36"/>
  <c r="H77"/>
  <c r="J77"/>
  <c r="J93" s="1"/>
  <c r="J92"/>
  <c r="G36" l="1"/>
  <c r="G92"/>
  <c r="G77"/>
  <c r="H93"/>
  <c r="G93" s="1"/>
</calcChain>
</file>

<file path=xl/sharedStrings.xml><?xml version="1.0" encoding="utf-8"?>
<sst xmlns="http://schemas.openxmlformats.org/spreadsheetml/2006/main" count="682" uniqueCount="155">
  <si>
    <t>Перечень основных мероприятий муниципальной программы</t>
  </si>
  <si>
    <t>Код аналитической программной классификации</t>
  </si>
  <si>
    <t>Показатели</t>
  </si>
  <si>
    <t>Един. Измер.</t>
  </si>
  <si>
    <t>Всего</t>
  </si>
  <si>
    <t>В том числе по годам реализации Программы</t>
  </si>
  <si>
    <t>МП</t>
  </si>
  <si>
    <t>Пп</t>
  </si>
  <si>
    <t>ОМ</t>
  </si>
  <si>
    <t>М</t>
  </si>
  <si>
    <t>9</t>
  </si>
  <si>
    <t>11</t>
  </si>
  <si>
    <t>0</t>
  </si>
  <si>
    <t>01</t>
  </si>
  <si>
    <t>Строительство (приобретение) жилья  для жителей сельских поселений Игринского района –  всего</t>
  </si>
  <si>
    <t>домов</t>
  </si>
  <si>
    <t>в том числе в разрезе сельских поселений:</t>
  </si>
  <si>
    <t>кв.м</t>
  </si>
  <si>
    <t>млн. руб.</t>
  </si>
  <si>
    <t>Игринское</t>
  </si>
  <si>
    <t>Зуринское</t>
  </si>
  <si>
    <t>Чутырское</t>
  </si>
  <si>
    <t>Мужберское</t>
  </si>
  <si>
    <t>Лонки-Ворцинское</t>
  </si>
  <si>
    <t xml:space="preserve">Сундурское </t>
  </si>
  <si>
    <t>Беляевское</t>
  </si>
  <si>
    <t>Лозо-Люкское</t>
  </si>
  <si>
    <t>Комсомольское</t>
  </si>
  <si>
    <t>Кабачигуртское</t>
  </si>
  <si>
    <t>Сепское</t>
  </si>
  <si>
    <t>Кушьинское</t>
  </si>
  <si>
    <t>02</t>
  </si>
  <si>
    <t>Строительство (приобретение) жилых помещений в сельских поселениях Игринского района для обеспечения жильем молодых семей  и  молодых специалистов– всего</t>
  </si>
  <si>
    <t>2</t>
  </si>
  <si>
    <t>7</t>
  </si>
  <si>
    <t>03</t>
  </si>
  <si>
    <t>Строительство общеобразовательных учреждений – всего</t>
  </si>
  <si>
    <t>единиц</t>
  </si>
  <si>
    <t>уч. мест</t>
  </si>
  <si>
    <t>04</t>
  </si>
  <si>
    <t>Строительство фельдшерско-акушерских пунктов и офисов врача  общей практики– всего</t>
  </si>
  <si>
    <t xml:space="preserve"> в том числе  в разрезе сельских поселений:</t>
  </si>
  <si>
    <t>Строительство распределительных газопроводов - всего</t>
  </si>
  <si>
    <t>км</t>
  </si>
  <si>
    <t>05</t>
  </si>
  <si>
    <t>Строительство и благоустройство учреждений культурно-досугового типа– всего</t>
  </si>
  <si>
    <t>пос. мест</t>
  </si>
  <si>
    <t>Факельское</t>
  </si>
  <si>
    <t>Лозинское</t>
  </si>
  <si>
    <t>06</t>
  </si>
  <si>
    <t>Строительство плоскостных спортивных сооружений  – всего</t>
  </si>
  <si>
    <t>07</t>
  </si>
  <si>
    <t>Строительство локальных сетей водоснабжения</t>
  </si>
  <si>
    <t>строительство водозаборов (артезианских скважин)</t>
  </si>
  <si>
    <t>ед.</t>
  </si>
  <si>
    <t>млн.руб</t>
  </si>
  <si>
    <t>строительство водоводов</t>
  </si>
  <si>
    <t>строительство водонапорных установок (водонапорных башен)</t>
  </si>
  <si>
    <t>строительство распределительного водопровода</t>
  </si>
  <si>
    <t>08</t>
  </si>
  <si>
    <t>Реализация проекта комплексного обустройства площадки под компактную жилищную застройку</t>
  </si>
  <si>
    <t>МО Зуринское – всего</t>
  </si>
  <si>
    <t xml:space="preserve">Изготовление проектно-сметной документации </t>
  </si>
  <si>
    <t xml:space="preserve">Строительство подъездных дорог </t>
  </si>
  <si>
    <t>Строительство объектов электроснабжения и уличного освещения - всего</t>
  </si>
  <si>
    <t>ТП 10/04 кВ мощностью 2х400 кВА</t>
  </si>
  <si>
    <t>млн.руб.</t>
  </si>
  <si>
    <t>ВЛ-10 кВ</t>
  </si>
  <si>
    <t>ВЛ-0,4 кВ</t>
  </si>
  <si>
    <t>Строительство  объектов газоснабжения - всего</t>
  </si>
  <si>
    <t>Строительство газораспределительных пунктов</t>
  </si>
  <si>
    <t>Строительство  газопровода низкого давления</t>
  </si>
  <si>
    <t>Строительство объектов водоснабжения - всего</t>
  </si>
  <si>
    <t>Строительство водозаборов (артезианских скважин)</t>
  </si>
  <si>
    <t>Строительство водонапорных установок (водонапорных башен)</t>
  </si>
  <si>
    <t>Строительство  водопровода</t>
  </si>
  <si>
    <t>Строительство объектов социальной сферы и благоустройства- всего</t>
  </si>
  <si>
    <t>Строительство (реконструкция) уличных дорог и тротуаров</t>
  </si>
  <si>
    <t>МО  Сундурское – всего</t>
  </si>
  <si>
    <t>Приложение 3</t>
  </si>
  <si>
    <t>к муниципальной программе</t>
  </si>
  <si>
    <t>Игринского района</t>
  </si>
  <si>
    <t>«Устойчивое развитие сельских территорий"</t>
  </si>
  <si>
    <t>Финансовая оценка применения мер муниципального регулирования</t>
  </si>
  <si>
    <t>Наименование меры                                        муниципального регулирования</t>
  </si>
  <si>
    <t>Показатель применения меры</t>
  </si>
  <si>
    <t>Финансовая оценка результата, млн. руб.*</t>
  </si>
  <si>
    <t xml:space="preserve">Краткое обоснование необходимости применения меры </t>
  </si>
  <si>
    <t>Наименование меры                                        государственного регулирования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</si>
  <si>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</si>
  <si>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</si>
  <si>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</si>
  <si>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</si>
  <si>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</si>
  <si>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</si>
  <si>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</si>
  <si>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</si>
  <si>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Ожидаемый непосредственный результат</t>
  </si>
  <si>
    <t>Муниципальная программа "Устойчивое развитие сельских территорий"</t>
  </si>
  <si>
    <t>Финансовую оценку применения мер муниципального регулирования расчитать невозможно</t>
  </si>
  <si>
    <t>Приложение 4</t>
  </si>
  <si>
    <t xml:space="preserve">Прогноз сводных показателей муниципальных заданий на оказание муниципальных услуг (выполнение работ) </t>
  </si>
  <si>
    <t>В рамках программы муниципальные услуги муниципальными учреждениями не оказываются.</t>
  </si>
  <si>
    <t>Приложение 5</t>
  </si>
  <si>
    <t xml:space="preserve">Ресурсное обеспечение реализации муниципальной программы за счет средств бюджета Игринского района 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</si>
  <si>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</si>
  <si>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</si>
  <si>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</si>
  <si>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Годы</t>
  </si>
  <si>
    <t>И</t>
  </si>
  <si>
    <t>ГРБС</t>
  </si>
  <si>
    <t>Рз</t>
  </si>
  <si>
    <t>Пр</t>
  </si>
  <si>
    <t>ЦС</t>
  </si>
  <si>
    <t>ВР</t>
  </si>
  <si>
    <t>Строительство и благоустройство учреждений культурно-досугового типа - всего</t>
  </si>
  <si>
    <t>240,540</t>
  </si>
  <si>
    <t>1100662000</t>
  </si>
  <si>
    <t>Приложение 6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</si>
  <si>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</si>
  <si>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Источник финансирования</t>
  </si>
  <si>
    <t>Оценка расходов, млн. рублей</t>
  </si>
  <si>
    <t xml:space="preserve">Итого </t>
  </si>
  <si>
    <t>бюджет Игринского района</t>
  </si>
  <si>
    <t>в том числе:</t>
  </si>
  <si>
    <t>собственные средства бюджета Игринского района</t>
  </si>
  <si>
    <t>субвенции из бюджетов поселений</t>
  </si>
  <si>
    <t>средства бюджета Удмуртской Республики, планируемые к привлечению</t>
  </si>
  <si>
    <t>средства бюджета Российской Федерации</t>
  </si>
  <si>
    <t>иные источники (инвестиции)</t>
  </si>
  <si>
    <t>Строительство фельдшерско-акушерских пунктов и офисов врача  общей практики– всего,</t>
  </si>
  <si>
    <t xml:space="preserve"> Строительство локальных  сетей  водоснабжения</t>
  </si>
  <si>
    <t>Итого по всем мероприятиям</t>
  </si>
  <si>
    <t>Приложение 1</t>
  </si>
  <si>
    <t>Сведения о составе и значениях целевых показателей (индикаторов) муниципальной программы</t>
  </si>
  <si>
    <t>Наименование целевого показателя (индикатора)</t>
  </si>
  <si>
    <t>Единица измерения</t>
  </si>
  <si>
    <t>уч.мест</t>
  </si>
  <si>
    <t>Строительство локальных  сетей  водоснабжения</t>
  </si>
  <si>
    <t>Приложение 2</t>
  </si>
  <si>
    <t>2022 год</t>
  </si>
  <si>
    <t>2023 год</t>
  </si>
  <si>
    <t>2024 год</t>
  </si>
  <si>
    <t>Строительство (приобртеение) жилых помещений в сельских поселениях Игринского района для обеспечения жильем молодых семей и молодых специалистов - всего</t>
  </si>
  <si>
    <t>Строительство общеобразовательных учреждений - всего</t>
  </si>
  <si>
    <t>Строительство (приобретение) жилья для жителей сельских поселений Игринского района - всего</t>
  </si>
  <si>
    <t>1100462000</t>
  </si>
  <si>
    <t>414</t>
  </si>
  <si>
    <t>1100162000</t>
  </si>
  <si>
    <t>1100262000</t>
  </si>
  <si>
    <t>1100362000</t>
  </si>
  <si>
    <t>1100562000</t>
  </si>
  <si>
    <t>1100762000</t>
  </si>
  <si>
    <t>1100862000</t>
  </si>
  <si>
    <t>Администрация муниципального образования "Игринский район"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</si>
</sst>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8.5"/>
      <color rgb="FFFF0000"/>
      <name val="Times New Roman"/>
      <family val="1"/>
      <charset val="204"/>
    </font>
    <font>
      <sz val="8.5"/>
      <color rgb="FFFF0000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7"/>
      <name val="Times New Roman"/>
      <family val="1"/>
      <charset val="204"/>
    </font>
    <font>
      <sz val="7"/>
      <name val="Calibri"/>
      <family val="2"/>
      <charset val="204"/>
    </font>
    <font>
      <sz val="8.5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4">
    <xf numFmtId="0" fontId="0" fillId="0" borderId="0" xfId="0"/>
    <xf numFmtId="0" fontId="3" fillId="0" borderId="0" xfId="0" applyNumberFormat="1" applyFont="1"/>
    <xf numFmtId="0" fontId="4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164" fontId="3" fillId="0" borderId="0" xfId="1" applyFont="1"/>
    <xf numFmtId="0" fontId="5" fillId="0" borderId="5" xfId="0" applyNumberFormat="1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center"/>
    </xf>
    <xf numFmtId="164" fontId="8" fillId="0" borderId="5" xfId="1" applyFont="1" applyBorder="1"/>
    <xf numFmtId="0" fontId="8" fillId="0" borderId="5" xfId="0" applyNumberFormat="1" applyFont="1" applyBorder="1"/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165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wrapText="1"/>
    </xf>
    <xf numFmtId="0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vertical="top"/>
    </xf>
    <xf numFmtId="49" fontId="5" fillId="0" borderId="6" xfId="0" applyNumberFormat="1" applyFont="1" applyFill="1" applyBorder="1" applyAlignment="1">
      <alignment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5" xfId="0" applyNumberFormat="1" applyFont="1" applyBorder="1" applyAlignment="1">
      <alignment horizontal="center" vertical="top"/>
    </xf>
    <xf numFmtId="164" fontId="11" fillId="0" borderId="5" xfId="1" applyFont="1" applyBorder="1" applyAlignment="1">
      <alignment horizontal="center" vertical="top"/>
    </xf>
    <xf numFmtId="0" fontId="11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165" fontId="6" fillId="0" borderId="5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/>
    </xf>
    <xf numFmtId="164" fontId="6" fillId="0" borderId="5" xfId="1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0" fontId="6" fillId="0" borderId="4" xfId="0" applyNumberFormat="1" applyFont="1" applyBorder="1" applyAlignment="1">
      <alignment vertical="top"/>
    </xf>
    <xf numFmtId="0" fontId="5" fillId="0" borderId="7" xfId="0" applyNumberFormat="1" applyFont="1" applyFill="1" applyBorder="1" applyAlignment="1">
      <alignment vertical="top"/>
    </xf>
    <xf numFmtId="49" fontId="5" fillId="0" borderId="7" xfId="0" applyNumberFormat="1" applyFont="1" applyFill="1" applyBorder="1" applyAlignment="1">
      <alignment vertical="top"/>
    </xf>
    <xf numFmtId="0" fontId="6" fillId="0" borderId="7" xfId="0" applyNumberFormat="1" applyFont="1" applyBorder="1" applyAlignment="1">
      <alignment vertical="top"/>
    </xf>
    <xf numFmtId="0" fontId="6" fillId="0" borderId="6" xfId="0" applyNumberFormat="1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2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14" fillId="0" borderId="4" xfId="0" applyNumberFormat="1" applyFont="1" applyBorder="1" applyAlignment="1"/>
    <xf numFmtId="0" fontId="14" fillId="0" borderId="7" xfId="0" applyNumberFormat="1" applyFont="1" applyBorder="1" applyAlignment="1"/>
    <xf numFmtId="0" fontId="14" fillId="0" borderId="6" xfId="0" applyNumberFormat="1" applyFont="1" applyBorder="1" applyAlignment="1"/>
    <xf numFmtId="0" fontId="4" fillId="0" borderId="0" xfId="0" applyFont="1" applyFill="1"/>
    <xf numFmtId="0" fontId="4" fillId="0" borderId="0" xfId="0" applyFont="1" applyFill="1" applyAlignment="1"/>
    <xf numFmtId="0" fontId="2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3" fillId="0" borderId="0" xfId="0" applyFont="1"/>
    <xf numFmtId="0" fontId="4" fillId="0" borderId="0" xfId="0" applyFont="1" applyFill="1" applyAlignment="1">
      <alignment horizontal="right"/>
    </xf>
    <xf numFmtId="49" fontId="7" fillId="0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166" fontId="7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166" fontId="9" fillId="2" borderId="5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top"/>
    </xf>
    <xf numFmtId="0" fontId="7" fillId="0" borderId="7" xfId="0" applyNumberFormat="1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0" fontId="9" fillId="0" borderId="7" xfId="0" applyFont="1" applyBorder="1" applyAlignment="1">
      <alignment vertical="top" wrapText="1"/>
    </xf>
    <xf numFmtId="0" fontId="5" fillId="3" borderId="6" xfId="0" applyFont="1" applyFill="1" applyBorder="1" applyAlignment="1">
      <alignment horizontal="left" vertical="center" wrapText="1" indent="1"/>
    </xf>
    <xf numFmtId="0" fontId="7" fillId="0" borderId="6" xfId="0" applyNumberFormat="1" applyFont="1" applyFill="1" applyBorder="1" applyAlignment="1">
      <alignment vertical="top"/>
    </xf>
    <xf numFmtId="49" fontId="7" fillId="0" borderId="6" xfId="0" applyNumberFormat="1" applyFont="1" applyFill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165" fontId="9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6" fillId="0" borderId="5" xfId="1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167" fontId="6" fillId="0" borderId="5" xfId="0" applyNumberFormat="1" applyFont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top" wrapText="1"/>
    </xf>
    <xf numFmtId="165" fontId="9" fillId="0" borderId="4" xfId="0" applyNumberFormat="1" applyFont="1" applyBorder="1" applyAlignment="1">
      <alignment horizontal="center" vertical="top" wrapText="1"/>
    </xf>
    <xf numFmtId="1" fontId="9" fillId="0" borderId="6" xfId="0" applyNumberFormat="1" applyFont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/>
    </xf>
    <xf numFmtId="167" fontId="7" fillId="3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top"/>
    </xf>
    <xf numFmtId="0" fontId="7" fillId="0" borderId="7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4" xfId="0" applyNumberFormat="1" applyFont="1" applyFill="1" applyBorder="1" applyAlignment="1">
      <alignment horizontal="center" vertical="top"/>
    </xf>
    <xf numFmtId="0" fontId="11" fillId="0" borderId="6" xfId="0" applyNumberFormat="1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0" fontId="11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0" fillId="0" borderId="5" xfId="0" applyNumberFormat="1" applyFont="1" applyFill="1" applyBorder="1" applyAlignment="1">
      <alignment horizontal="center" vertical="top"/>
    </xf>
    <xf numFmtId="49" fontId="10" fillId="0" borderId="5" xfId="0" applyNumberFormat="1" applyFont="1" applyFill="1" applyBorder="1" applyAlignment="1">
      <alignment horizontal="center" vertical="top"/>
    </xf>
    <xf numFmtId="0" fontId="11" fillId="0" borderId="5" xfId="0" applyNumberFormat="1" applyFont="1" applyFill="1" applyBorder="1" applyAlignment="1">
      <alignment horizontal="center" vertical="top"/>
    </xf>
    <xf numFmtId="0" fontId="6" fillId="0" borderId="4" xfId="0" applyNumberFormat="1" applyFont="1" applyBorder="1" applyAlignment="1">
      <alignment horizontal="left" vertical="top"/>
    </xf>
    <xf numFmtId="0" fontId="6" fillId="0" borderId="7" xfId="0" applyNumberFormat="1" applyFont="1" applyBorder="1" applyAlignment="1">
      <alignment horizontal="left" vertical="top"/>
    </xf>
    <xf numFmtId="0" fontId="6" fillId="0" borderId="6" xfId="0" applyNumberFormat="1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4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0" fontId="9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166" fontId="7" fillId="3" borderId="1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5" xfId="0" applyFont="1" applyFill="1" applyBorder="1" applyAlignment="1"/>
    <xf numFmtId="0" fontId="7" fillId="0" borderId="5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view="pageBreakPreview" topLeftCell="A19" zoomScaleSheetLayoutView="100" workbookViewId="0">
      <selection activeCell="G140" sqref="G140"/>
    </sheetView>
  </sheetViews>
  <sheetFormatPr defaultRowHeight="15"/>
  <cols>
    <col min="1" max="1" width="5.5703125" customWidth="1"/>
    <col min="2" max="2" width="4.5703125" customWidth="1"/>
    <col min="3" max="3" width="4.7109375" customWidth="1"/>
    <col min="4" max="4" width="4.85546875" customWidth="1"/>
    <col min="5" max="5" width="35.7109375" customWidth="1"/>
    <col min="7" max="7" width="8" customWidth="1"/>
    <col min="8" max="8" width="6.7109375" customWidth="1"/>
    <col min="9" max="9" width="6.28515625" customWidth="1"/>
    <col min="10" max="10" width="6.140625" customWidth="1"/>
    <col min="11" max="11" width="6.5703125" customWidth="1"/>
    <col min="12" max="12" width="6.28515625" customWidth="1"/>
    <col min="13" max="13" width="5.5703125" customWidth="1"/>
    <col min="14" max="14" width="6.5703125" customWidth="1"/>
    <col min="15" max="15" width="6" customWidth="1"/>
    <col min="16" max="16" width="6.28515625" customWidth="1"/>
  </cols>
  <sheetData>
    <row r="1" spans="1:16">
      <c r="I1" s="175" t="s">
        <v>139</v>
      </c>
      <c r="J1" s="175"/>
      <c r="K1" s="175"/>
      <c r="L1" s="175"/>
      <c r="M1" s="175"/>
      <c r="N1" s="175"/>
      <c r="O1" s="175"/>
      <c r="P1" s="175"/>
    </row>
    <row r="2" spans="1:16">
      <c r="I2" s="175" t="s">
        <v>80</v>
      </c>
      <c r="J2" s="175"/>
      <c r="K2" s="175"/>
      <c r="L2" s="175"/>
      <c r="M2" s="175"/>
      <c r="N2" s="175"/>
      <c r="O2" s="175"/>
      <c r="P2" s="175"/>
    </row>
    <row r="3" spans="1:16">
      <c r="I3" s="175" t="s">
        <v>81</v>
      </c>
      <c r="J3" s="175"/>
      <c r="K3" s="175"/>
      <c r="L3" s="175"/>
      <c r="M3" s="175"/>
      <c r="N3" s="175"/>
      <c r="O3" s="175"/>
      <c r="P3" s="175"/>
    </row>
    <row r="4" spans="1:16">
      <c r="I4" s="175" t="s">
        <v>82</v>
      </c>
      <c r="J4" s="175"/>
      <c r="K4" s="175"/>
      <c r="L4" s="175"/>
      <c r="M4" s="175"/>
      <c r="N4" s="175"/>
      <c r="O4" s="175"/>
      <c r="P4" s="175"/>
    </row>
    <row r="6" spans="1:16">
      <c r="A6" s="176" t="s">
        <v>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</row>
    <row r="7" spans="1:16">
      <c r="A7" s="2"/>
      <c r="B7" s="2"/>
      <c r="C7" s="2"/>
      <c r="D7" s="3"/>
      <c r="E7" s="3"/>
      <c r="F7" s="3"/>
      <c r="G7" s="3"/>
      <c r="H7" s="3"/>
      <c r="I7" s="4"/>
      <c r="J7" s="1"/>
      <c r="K7" s="1"/>
      <c r="L7" s="1"/>
      <c r="M7" s="1"/>
    </row>
    <row r="8" spans="1:16" ht="15" customHeight="1">
      <c r="A8" s="177" t="s">
        <v>1</v>
      </c>
      <c r="B8" s="178"/>
      <c r="C8" s="178"/>
      <c r="D8" s="179"/>
      <c r="E8" s="180" t="s">
        <v>2</v>
      </c>
      <c r="F8" s="180" t="s">
        <v>3</v>
      </c>
      <c r="G8" s="180" t="s">
        <v>4</v>
      </c>
      <c r="H8" s="174" t="s">
        <v>5</v>
      </c>
      <c r="I8" s="174"/>
      <c r="J8" s="174"/>
      <c r="K8" s="174"/>
      <c r="L8" s="174"/>
      <c r="M8" s="174"/>
      <c r="N8" s="174"/>
      <c r="O8" s="174"/>
      <c r="P8" s="174"/>
    </row>
    <row r="9" spans="1:16">
      <c r="A9" s="5" t="s">
        <v>6</v>
      </c>
      <c r="B9" s="5" t="s">
        <v>7</v>
      </c>
      <c r="C9" s="5" t="s">
        <v>8</v>
      </c>
      <c r="D9" s="5" t="s">
        <v>9</v>
      </c>
      <c r="E9" s="181"/>
      <c r="F9" s="181"/>
      <c r="G9" s="181"/>
      <c r="H9" s="131">
        <v>2016</v>
      </c>
      <c r="I9" s="145">
        <v>2017</v>
      </c>
      <c r="J9" s="146">
        <v>2018</v>
      </c>
      <c r="K9" s="146">
        <v>2019</v>
      </c>
      <c r="L9" s="146">
        <v>2020</v>
      </c>
      <c r="M9" s="146">
        <v>2021</v>
      </c>
      <c r="N9" s="146">
        <v>2022</v>
      </c>
      <c r="O9" s="146">
        <v>2023</v>
      </c>
      <c r="P9" s="146">
        <v>2024</v>
      </c>
    </row>
    <row r="10" spans="1:16">
      <c r="A10" s="5">
        <v>1</v>
      </c>
      <c r="B10" s="5">
        <v>2</v>
      </c>
      <c r="C10" s="5">
        <v>3</v>
      </c>
      <c r="D10" s="5">
        <v>4</v>
      </c>
      <c r="E10" s="8">
        <v>5</v>
      </c>
      <c r="F10" s="8">
        <v>6</v>
      </c>
      <c r="G10" s="8">
        <v>7</v>
      </c>
      <c r="H10" s="5">
        <v>8</v>
      </c>
      <c r="I10" s="6" t="s">
        <v>10</v>
      </c>
      <c r="J10" s="7">
        <v>10</v>
      </c>
      <c r="K10" s="7">
        <v>11</v>
      </c>
      <c r="L10" s="7">
        <v>12</v>
      </c>
      <c r="M10" s="7">
        <v>13</v>
      </c>
      <c r="N10" s="147">
        <v>14</v>
      </c>
      <c r="O10" s="147">
        <v>15</v>
      </c>
      <c r="P10" s="147">
        <v>16</v>
      </c>
    </row>
    <row r="11" spans="1:16">
      <c r="A11" s="9">
        <v>11</v>
      </c>
      <c r="B11" s="9"/>
      <c r="C11" s="9"/>
      <c r="D11" s="9"/>
      <c r="E11" s="10"/>
      <c r="F11" s="9"/>
      <c r="G11" s="11"/>
      <c r="H11" s="11"/>
      <c r="I11" s="12"/>
      <c r="J11" s="13"/>
      <c r="K11" s="13"/>
      <c r="L11" s="13"/>
      <c r="M11" s="13"/>
      <c r="N11" s="77"/>
      <c r="O11" s="77"/>
      <c r="P11" s="77"/>
    </row>
    <row r="12" spans="1:16" ht="31.5">
      <c r="A12" s="182" t="s">
        <v>11</v>
      </c>
      <c r="B12" s="182" t="s">
        <v>12</v>
      </c>
      <c r="C12" s="182" t="s">
        <v>13</v>
      </c>
      <c r="D12" s="182"/>
      <c r="E12" s="14" t="s">
        <v>14</v>
      </c>
      <c r="F12" s="15" t="s">
        <v>15</v>
      </c>
      <c r="G12" s="148">
        <f>H12+I12+J12+K12+L12+M12+N12+O12+P12</f>
        <v>128</v>
      </c>
      <c r="H12" s="17">
        <f t="shared" ref="H12:L13" si="0">H15+H17+H19+H21+H23+H25+H27+H29+H31+H33+H35+H37</f>
        <v>16</v>
      </c>
      <c r="I12" s="18">
        <f t="shared" si="0"/>
        <v>16</v>
      </c>
      <c r="J12" s="18">
        <f>J15+J17+J19+J21+J23+J25+J27+J29+J31+J33+J35+J37</f>
        <v>9</v>
      </c>
      <c r="K12" s="18">
        <f>K15+K17+K19+K21+K23+K25+K27+K29+K31+K33+K35+K37</f>
        <v>12</v>
      </c>
      <c r="L12" s="18">
        <f t="shared" si="0"/>
        <v>15</v>
      </c>
      <c r="M12" s="17">
        <f>M15+M17+M19+M21+M23+M25+M27+M29+M31+M33+M35+M37</f>
        <v>15</v>
      </c>
      <c r="N12" s="17">
        <f t="shared" ref="N12:P12" si="1">N15+N17+N19+N21+N23+N25+N27+N29+N31+N33+N35+N37</f>
        <v>15</v>
      </c>
      <c r="O12" s="17">
        <f t="shared" si="1"/>
        <v>16</v>
      </c>
      <c r="P12" s="17">
        <f t="shared" si="1"/>
        <v>14</v>
      </c>
    </row>
    <row r="13" spans="1:16">
      <c r="A13" s="183"/>
      <c r="B13" s="183"/>
      <c r="C13" s="183"/>
      <c r="D13" s="183"/>
      <c r="E13" s="185" t="s">
        <v>16</v>
      </c>
      <c r="F13" s="15" t="s">
        <v>17</v>
      </c>
      <c r="G13" s="148">
        <f t="shared" ref="G13:G75" si="2">H13+I13+J13+K13+L13+M13+N13+O13+P13</f>
        <v>9602.82</v>
      </c>
      <c r="H13" s="17">
        <f>H16+H18+H20+H22+H24+H26+H28+H30+H32+H34+H36+H38</f>
        <v>1080</v>
      </c>
      <c r="I13" s="17">
        <f t="shared" si="0"/>
        <v>1152</v>
      </c>
      <c r="J13" s="17">
        <f>J16+J18+J20+J22+J24+J26+J28+J30+J32+J34+J36+J38</f>
        <v>893.7</v>
      </c>
      <c r="K13" s="17">
        <f>K16+K18+K20+K22+K24+K26+K28+K30+K32+K34+K36+K38</f>
        <v>1077.1199999999999</v>
      </c>
      <c r="L13" s="17">
        <f t="shared" si="0"/>
        <v>1080</v>
      </c>
      <c r="M13" s="17">
        <f>M16+M18+M20+M22+M24+M26+M28+M30+M32+M34+M36+M38</f>
        <v>1080</v>
      </c>
      <c r="N13" s="17">
        <f t="shared" ref="N13:P13" si="3">N16+N18+N20+N22+N24+N26+N28+N30+N32+N34+N36+N38</f>
        <v>1080</v>
      </c>
      <c r="O13" s="17">
        <f t="shared" si="3"/>
        <v>1152</v>
      </c>
      <c r="P13" s="17">
        <f t="shared" si="3"/>
        <v>1008</v>
      </c>
    </row>
    <row r="14" spans="1:16">
      <c r="A14" s="184"/>
      <c r="B14" s="184"/>
      <c r="C14" s="184"/>
      <c r="D14" s="184"/>
      <c r="E14" s="186"/>
      <c r="F14" s="15" t="s">
        <v>18</v>
      </c>
      <c r="G14" s="148">
        <f t="shared" si="2"/>
        <v>170.6</v>
      </c>
      <c r="H14" s="18">
        <v>21.7</v>
      </c>
      <c r="I14" s="18">
        <v>15.7</v>
      </c>
      <c r="J14" s="18">
        <v>18.399999999999999</v>
      </c>
      <c r="K14" s="18">
        <v>19.8</v>
      </c>
      <c r="L14" s="19">
        <v>19</v>
      </c>
      <c r="M14" s="19">
        <v>19</v>
      </c>
      <c r="N14" s="19">
        <v>19</v>
      </c>
      <c r="O14" s="19">
        <v>19</v>
      </c>
      <c r="P14" s="19">
        <v>19</v>
      </c>
    </row>
    <row r="15" spans="1:16">
      <c r="A15" s="169">
        <v>11</v>
      </c>
      <c r="B15" s="169">
        <v>0</v>
      </c>
      <c r="C15" s="171" t="s">
        <v>13</v>
      </c>
      <c r="D15" s="169">
        <v>1</v>
      </c>
      <c r="E15" s="173" t="s">
        <v>19</v>
      </c>
      <c r="F15" s="20" t="s">
        <v>15</v>
      </c>
      <c r="G15" s="148">
        <f t="shared" si="2"/>
        <v>29</v>
      </c>
      <c r="H15" s="21"/>
      <c r="I15" s="21">
        <v>6</v>
      </c>
      <c r="J15" s="21">
        <v>5</v>
      </c>
      <c r="K15" s="21">
        <v>3</v>
      </c>
      <c r="L15" s="21">
        <v>3</v>
      </c>
      <c r="M15" s="21">
        <v>3</v>
      </c>
      <c r="N15" s="21">
        <v>3</v>
      </c>
      <c r="O15" s="21">
        <v>3</v>
      </c>
      <c r="P15" s="21">
        <v>3</v>
      </c>
    </row>
    <row r="16" spans="1:16">
      <c r="A16" s="170"/>
      <c r="B16" s="170"/>
      <c r="C16" s="172"/>
      <c r="D16" s="170"/>
      <c r="E16" s="173"/>
      <c r="F16" s="20" t="s">
        <v>17</v>
      </c>
      <c r="G16" s="148">
        <f t="shared" si="2"/>
        <v>2277.3000000000002</v>
      </c>
      <c r="H16" s="21"/>
      <c r="I16" s="21">
        <v>432</v>
      </c>
      <c r="J16" s="21">
        <v>482.1</v>
      </c>
      <c r="K16" s="21">
        <v>283.2</v>
      </c>
      <c r="L16" s="21">
        <v>216</v>
      </c>
      <c r="M16" s="21">
        <v>216</v>
      </c>
      <c r="N16" s="21">
        <v>216</v>
      </c>
      <c r="O16" s="21">
        <v>216</v>
      </c>
      <c r="P16" s="21">
        <v>216</v>
      </c>
    </row>
    <row r="17" spans="1:16">
      <c r="A17" s="169">
        <v>11</v>
      </c>
      <c r="B17" s="169">
        <v>0</v>
      </c>
      <c r="C17" s="171" t="s">
        <v>13</v>
      </c>
      <c r="D17" s="169">
        <v>2</v>
      </c>
      <c r="E17" s="173" t="s">
        <v>20</v>
      </c>
      <c r="F17" s="20" t="s">
        <v>15</v>
      </c>
      <c r="G17" s="148">
        <f t="shared" si="2"/>
        <v>16</v>
      </c>
      <c r="H17" s="21"/>
      <c r="I17" s="21">
        <v>1</v>
      </c>
      <c r="J17" s="21">
        <v>1</v>
      </c>
      <c r="K17" s="21">
        <v>4</v>
      </c>
      <c r="L17" s="21">
        <v>2</v>
      </c>
      <c r="M17" s="21">
        <v>2</v>
      </c>
      <c r="N17" s="21">
        <v>2</v>
      </c>
      <c r="O17" s="21">
        <v>2</v>
      </c>
      <c r="P17" s="21">
        <v>2</v>
      </c>
    </row>
    <row r="18" spans="1:16">
      <c r="A18" s="170"/>
      <c r="B18" s="170"/>
      <c r="C18" s="172"/>
      <c r="D18" s="170"/>
      <c r="E18" s="173"/>
      <c r="F18" s="20" t="s">
        <v>17</v>
      </c>
      <c r="G18" s="148">
        <f t="shared" si="2"/>
        <v>1223.2</v>
      </c>
      <c r="H18" s="21"/>
      <c r="I18" s="21">
        <v>72</v>
      </c>
      <c r="J18" s="21">
        <v>105</v>
      </c>
      <c r="K18" s="21">
        <v>326.2</v>
      </c>
      <c r="L18" s="21">
        <v>144</v>
      </c>
      <c r="M18" s="21">
        <v>144</v>
      </c>
      <c r="N18" s="21">
        <v>144</v>
      </c>
      <c r="O18" s="21">
        <v>144</v>
      </c>
      <c r="P18" s="21">
        <v>144</v>
      </c>
    </row>
    <row r="19" spans="1:16">
      <c r="A19" s="169">
        <v>11</v>
      </c>
      <c r="B19" s="169">
        <v>0</v>
      </c>
      <c r="C19" s="171" t="s">
        <v>13</v>
      </c>
      <c r="D19" s="169">
        <v>3</v>
      </c>
      <c r="E19" s="173" t="s">
        <v>21</v>
      </c>
      <c r="F19" s="20" t="s">
        <v>15</v>
      </c>
      <c r="G19" s="148">
        <f t="shared" si="2"/>
        <v>28</v>
      </c>
      <c r="H19" s="21">
        <v>4</v>
      </c>
      <c r="I19" s="21">
        <v>5</v>
      </c>
      <c r="J19" s="21">
        <v>2</v>
      </c>
      <c r="K19" s="21">
        <v>2</v>
      </c>
      <c r="L19" s="21">
        <v>3</v>
      </c>
      <c r="M19" s="21">
        <v>3</v>
      </c>
      <c r="N19" s="21">
        <v>3</v>
      </c>
      <c r="O19" s="21">
        <v>3</v>
      </c>
      <c r="P19" s="21">
        <v>3</v>
      </c>
    </row>
    <row r="20" spans="1:16">
      <c r="A20" s="170"/>
      <c r="B20" s="170"/>
      <c r="C20" s="172"/>
      <c r="D20" s="170"/>
      <c r="E20" s="173"/>
      <c r="F20" s="20" t="s">
        <v>17</v>
      </c>
      <c r="G20" s="148">
        <f t="shared" si="2"/>
        <v>2096.63</v>
      </c>
      <c r="H20" s="21">
        <v>288</v>
      </c>
      <c r="I20" s="21">
        <v>360</v>
      </c>
      <c r="J20" s="21">
        <v>228.6</v>
      </c>
      <c r="K20" s="21">
        <v>140.03</v>
      </c>
      <c r="L20" s="21">
        <v>216</v>
      </c>
      <c r="M20" s="21">
        <v>216</v>
      </c>
      <c r="N20" s="21">
        <v>216</v>
      </c>
      <c r="O20" s="21">
        <v>216</v>
      </c>
      <c r="P20" s="21">
        <v>216</v>
      </c>
    </row>
    <row r="21" spans="1:16">
      <c r="A21" s="169">
        <v>11</v>
      </c>
      <c r="B21" s="169">
        <v>0</v>
      </c>
      <c r="C21" s="171" t="s">
        <v>13</v>
      </c>
      <c r="D21" s="169">
        <v>4</v>
      </c>
      <c r="E21" s="173" t="s">
        <v>22</v>
      </c>
      <c r="F21" s="20" t="s">
        <v>15</v>
      </c>
      <c r="G21" s="148">
        <f t="shared" si="2"/>
        <v>6</v>
      </c>
      <c r="H21" s="21">
        <v>1</v>
      </c>
      <c r="I21" s="21"/>
      <c r="J21" s="21"/>
      <c r="K21" s="21"/>
      <c r="L21" s="21">
        <v>1</v>
      </c>
      <c r="M21" s="21">
        <v>1</v>
      </c>
      <c r="N21" s="21">
        <v>1</v>
      </c>
      <c r="O21" s="21">
        <v>1</v>
      </c>
      <c r="P21" s="21">
        <v>1</v>
      </c>
    </row>
    <row r="22" spans="1:16">
      <c r="A22" s="170"/>
      <c r="B22" s="170"/>
      <c r="C22" s="172"/>
      <c r="D22" s="170"/>
      <c r="E22" s="173"/>
      <c r="F22" s="20" t="s">
        <v>17</v>
      </c>
      <c r="G22" s="148">
        <f t="shared" si="2"/>
        <v>432</v>
      </c>
      <c r="H22" s="21">
        <v>72</v>
      </c>
      <c r="I22" s="21"/>
      <c r="J22" s="21"/>
      <c r="K22" s="21"/>
      <c r="L22" s="21">
        <v>72</v>
      </c>
      <c r="M22" s="21">
        <v>72</v>
      </c>
      <c r="N22" s="21">
        <v>72</v>
      </c>
      <c r="O22" s="21">
        <v>72</v>
      </c>
      <c r="P22" s="21">
        <v>72</v>
      </c>
    </row>
    <row r="23" spans="1:16">
      <c r="A23" s="169">
        <v>11</v>
      </c>
      <c r="B23" s="169">
        <v>0</v>
      </c>
      <c r="C23" s="171" t="s">
        <v>13</v>
      </c>
      <c r="D23" s="169">
        <v>5</v>
      </c>
      <c r="E23" s="173" t="s">
        <v>23</v>
      </c>
      <c r="F23" s="20" t="s">
        <v>15</v>
      </c>
      <c r="G23" s="148">
        <f t="shared" si="2"/>
        <v>7</v>
      </c>
      <c r="H23" s="21">
        <v>2</v>
      </c>
      <c r="I23" s="21">
        <v>1</v>
      </c>
      <c r="J23" s="21"/>
      <c r="K23" s="21"/>
      <c r="L23" s="21">
        <v>1</v>
      </c>
      <c r="M23" s="21">
        <v>1</v>
      </c>
      <c r="N23" s="21">
        <v>1</v>
      </c>
      <c r="O23" s="21">
        <v>1</v>
      </c>
      <c r="P23" s="21"/>
    </row>
    <row r="24" spans="1:16">
      <c r="A24" s="170"/>
      <c r="B24" s="170"/>
      <c r="C24" s="172"/>
      <c r="D24" s="170"/>
      <c r="E24" s="173"/>
      <c r="F24" s="20" t="s">
        <v>17</v>
      </c>
      <c r="G24" s="148">
        <f t="shared" si="2"/>
        <v>432</v>
      </c>
      <c r="H24" s="21">
        <v>72</v>
      </c>
      <c r="I24" s="21">
        <v>72</v>
      </c>
      <c r="J24" s="21"/>
      <c r="K24" s="21"/>
      <c r="L24" s="21">
        <v>72</v>
      </c>
      <c r="M24" s="21">
        <v>72</v>
      </c>
      <c r="N24" s="21">
        <v>72</v>
      </c>
      <c r="O24" s="21">
        <v>72</v>
      </c>
      <c r="P24" s="21"/>
    </row>
    <row r="25" spans="1:16">
      <c r="A25" s="169">
        <v>11</v>
      </c>
      <c r="B25" s="169">
        <v>0</v>
      </c>
      <c r="C25" s="171" t="s">
        <v>13</v>
      </c>
      <c r="D25" s="169">
        <v>6</v>
      </c>
      <c r="E25" s="173" t="s">
        <v>24</v>
      </c>
      <c r="F25" s="20" t="s">
        <v>15</v>
      </c>
      <c r="G25" s="148">
        <f t="shared" si="2"/>
        <v>6</v>
      </c>
      <c r="H25" s="21">
        <v>2</v>
      </c>
      <c r="I25" s="21"/>
      <c r="J25" s="21"/>
      <c r="K25" s="21">
        <v>1</v>
      </c>
      <c r="L25" s="21">
        <v>1</v>
      </c>
      <c r="M25" s="21"/>
      <c r="N25" s="21"/>
      <c r="O25" s="21">
        <v>1</v>
      </c>
      <c r="P25" s="21">
        <v>1</v>
      </c>
    </row>
    <row r="26" spans="1:16">
      <c r="A26" s="170"/>
      <c r="B26" s="170"/>
      <c r="C26" s="172"/>
      <c r="D26" s="170"/>
      <c r="E26" s="173"/>
      <c r="F26" s="20" t="s">
        <v>17</v>
      </c>
      <c r="G26" s="148">
        <f t="shared" si="2"/>
        <v>473.11</v>
      </c>
      <c r="H26" s="21">
        <v>144</v>
      </c>
      <c r="I26" s="21"/>
      <c r="J26" s="21"/>
      <c r="K26" s="21">
        <v>113.11</v>
      </c>
      <c r="L26" s="21">
        <v>72</v>
      </c>
      <c r="M26" s="21"/>
      <c r="N26" s="21"/>
      <c r="O26" s="21">
        <v>72</v>
      </c>
      <c r="P26" s="21">
        <v>72</v>
      </c>
    </row>
    <row r="27" spans="1:16">
      <c r="A27" s="169">
        <v>11</v>
      </c>
      <c r="B27" s="169">
        <v>0</v>
      </c>
      <c r="C27" s="171" t="s">
        <v>13</v>
      </c>
      <c r="D27" s="169">
        <v>7</v>
      </c>
      <c r="E27" s="173" t="s">
        <v>25</v>
      </c>
      <c r="F27" s="20" t="s">
        <v>15</v>
      </c>
      <c r="G27" s="148">
        <f t="shared" si="2"/>
        <v>5</v>
      </c>
      <c r="H27" s="21">
        <v>2</v>
      </c>
      <c r="I27" s="21">
        <v>1</v>
      </c>
      <c r="J27" s="21"/>
      <c r="K27" s="21"/>
      <c r="L27" s="21"/>
      <c r="M27" s="21">
        <v>1</v>
      </c>
      <c r="N27" s="21"/>
      <c r="O27" s="21">
        <v>1</v>
      </c>
      <c r="P27" s="21"/>
    </row>
    <row r="28" spans="1:16">
      <c r="A28" s="170"/>
      <c r="B28" s="170"/>
      <c r="C28" s="172"/>
      <c r="D28" s="170"/>
      <c r="E28" s="173"/>
      <c r="F28" s="20" t="s">
        <v>17</v>
      </c>
      <c r="G28" s="148">
        <f t="shared" si="2"/>
        <v>360</v>
      </c>
      <c r="H28" s="21">
        <v>144</v>
      </c>
      <c r="I28" s="21">
        <v>72</v>
      </c>
      <c r="J28" s="21"/>
      <c r="K28" s="21"/>
      <c r="L28" s="21"/>
      <c r="M28" s="21">
        <v>72</v>
      </c>
      <c r="N28" s="21"/>
      <c r="O28" s="21">
        <v>72</v>
      </c>
      <c r="P28" s="21"/>
    </row>
    <row r="29" spans="1:16">
      <c r="A29" s="169">
        <v>11</v>
      </c>
      <c r="B29" s="169">
        <v>0</v>
      </c>
      <c r="C29" s="171" t="s">
        <v>13</v>
      </c>
      <c r="D29" s="169">
        <v>8</v>
      </c>
      <c r="E29" s="173" t="s">
        <v>26</v>
      </c>
      <c r="F29" s="20" t="s">
        <v>15</v>
      </c>
      <c r="G29" s="148">
        <f t="shared" si="2"/>
        <v>1</v>
      </c>
      <c r="H29" s="21"/>
      <c r="I29" s="21"/>
      <c r="J29" s="21"/>
      <c r="K29" s="21"/>
      <c r="L29" s="21"/>
      <c r="M29" s="21"/>
      <c r="N29" s="21">
        <v>1</v>
      </c>
      <c r="O29" s="21"/>
      <c r="P29" s="21"/>
    </row>
    <row r="30" spans="1:16">
      <c r="A30" s="170"/>
      <c r="B30" s="170"/>
      <c r="C30" s="172"/>
      <c r="D30" s="170"/>
      <c r="E30" s="173"/>
      <c r="F30" s="20" t="s">
        <v>17</v>
      </c>
      <c r="G30" s="148">
        <f t="shared" si="2"/>
        <v>72</v>
      </c>
      <c r="H30" s="21"/>
      <c r="I30" s="21"/>
      <c r="J30" s="21"/>
      <c r="K30" s="21"/>
      <c r="L30" s="21"/>
      <c r="M30" s="21"/>
      <c r="N30" s="21">
        <v>72</v>
      </c>
      <c r="O30" s="21"/>
      <c r="P30" s="21"/>
    </row>
    <row r="31" spans="1:16">
      <c r="A31" s="169">
        <v>11</v>
      </c>
      <c r="B31" s="169">
        <v>0</v>
      </c>
      <c r="C31" s="171" t="s">
        <v>13</v>
      </c>
      <c r="D31" s="169">
        <v>9</v>
      </c>
      <c r="E31" s="173" t="s">
        <v>27</v>
      </c>
      <c r="F31" s="20" t="s">
        <v>15</v>
      </c>
      <c r="G31" s="148">
        <f t="shared" si="2"/>
        <v>8</v>
      </c>
      <c r="H31" s="21">
        <v>1</v>
      </c>
      <c r="I31" s="21">
        <v>1</v>
      </c>
      <c r="J31" s="21">
        <v>1</v>
      </c>
      <c r="K31" s="21"/>
      <c r="L31" s="21">
        <v>1</v>
      </c>
      <c r="M31" s="21">
        <v>1</v>
      </c>
      <c r="N31" s="21">
        <v>1</v>
      </c>
      <c r="O31" s="21">
        <v>1</v>
      </c>
      <c r="P31" s="21">
        <v>1</v>
      </c>
    </row>
    <row r="32" spans="1:16">
      <c r="A32" s="170"/>
      <c r="B32" s="170"/>
      <c r="C32" s="172"/>
      <c r="D32" s="170"/>
      <c r="E32" s="173"/>
      <c r="F32" s="20" t="s">
        <v>17</v>
      </c>
      <c r="G32" s="148">
        <f t="shared" si="2"/>
        <v>582</v>
      </c>
      <c r="H32" s="21">
        <v>72</v>
      </c>
      <c r="I32" s="21">
        <v>72</v>
      </c>
      <c r="J32" s="21">
        <v>78</v>
      </c>
      <c r="K32" s="21"/>
      <c r="L32" s="21">
        <v>72</v>
      </c>
      <c r="M32" s="21">
        <v>72</v>
      </c>
      <c r="N32" s="21">
        <v>72</v>
      </c>
      <c r="O32" s="21">
        <v>72</v>
      </c>
      <c r="P32" s="21">
        <v>72</v>
      </c>
    </row>
    <row r="33" spans="1:16">
      <c r="A33" s="169">
        <v>11</v>
      </c>
      <c r="B33" s="169">
        <v>0</v>
      </c>
      <c r="C33" s="171" t="s">
        <v>13</v>
      </c>
      <c r="D33" s="169">
        <v>10</v>
      </c>
      <c r="E33" s="173" t="s">
        <v>28</v>
      </c>
      <c r="F33" s="20" t="s">
        <v>15</v>
      </c>
      <c r="G33" s="148">
        <f t="shared" si="2"/>
        <v>6</v>
      </c>
      <c r="H33" s="21">
        <v>1</v>
      </c>
      <c r="I33" s="21"/>
      <c r="J33" s="21"/>
      <c r="K33" s="21">
        <v>1</v>
      </c>
      <c r="L33" s="21">
        <v>1</v>
      </c>
      <c r="M33" s="21">
        <v>1</v>
      </c>
      <c r="N33" s="21">
        <v>1</v>
      </c>
      <c r="O33" s="21"/>
      <c r="P33" s="21">
        <v>1</v>
      </c>
    </row>
    <row r="34" spans="1:16">
      <c r="A34" s="170"/>
      <c r="B34" s="170"/>
      <c r="C34" s="172"/>
      <c r="D34" s="170"/>
      <c r="E34" s="173"/>
      <c r="F34" s="20" t="s">
        <v>17</v>
      </c>
      <c r="G34" s="148">
        <f t="shared" si="2"/>
        <v>490.58000000000004</v>
      </c>
      <c r="H34" s="21">
        <v>72</v>
      </c>
      <c r="I34" s="21"/>
      <c r="J34" s="21"/>
      <c r="K34" s="21">
        <v>130.58000000000001</v>
      </c>
      <c r="L34" s="21">
        <v>72</v>
      </c>
      <c r="M34" s="21">
        <v>72</v>
      </c>
      <c r="N34" s="21">
        <v>72</v>
      </c>
      <c r="O34" s="21"/>
      <c r="P34" s="21">
        <v>72</v>
      </c>
    </row>
    <row r="35" spans="1:16">
      <c r="A35" s="169">
        <v>11</v>
      </c>
      <c r="B35" s="169">
        <v>0</v>
      </c>
      <c r="C35" s="171" t="s">
        <v>13</v>
      </c>
      <c r="D35" s="169">
        <v>11</v>
      </c>
      <c r="E35" s="173" t="s">
        <v>29</v>
      </c>
      <c r="F35" s="20" t="s">
        <v>15</v>
      </c>
      <c r="G35" s="148">
        <f t="shared" si="2"/>
        <v>11</v>
      </c>
      <c r="H35" s="21">
        <v>3</v>
      </c>
      <c r="I35" s="21">
        <v>1</v>
      </c>
      <c r="J35" s="21"/>
      <c r="K35" s="21">
        <v>1</v>
      </c>
      <c r="L35" s="21"/>
      <c r="M35" s="21">
        <v>2</v>
      </c>
      <c r="N35" s="21"/>
      <c r="O35" s="21">
        <v>2</v>
      </c>
      <c r="P35" s="21">
        <v>2</v>
      </c>
    </row>
    <row r="36" spans="1:16">
      <c r="A36" s="187"/>
      <c r="B36" s="187"/>
      <c r="C36" s="188"/>
      <c r="D36" s="187"/>
      <c r="E36" s="189"/>
      <c r="F36" s="22" t="s">
        <v>17</v>
      </c>
      <c r="G36" s="148">
        <f t="shared" si="2"/>
        <v>804</v>
      </c>
      <c r="H36" s="21">
        <v>216</v>
      </c>
      <c r="I36" s="21">
        <v>72</v>
      </c>
      <c r="J36" s="21"/>
      <c r="K36" s="21">
        <v>84</v>
      </c>
      <c r="L36" s="21"/>
      <c r="M36" s="21">
        <v>144</v>
      </c>
      <c r="N36" s="21"/>
      <c r="O36" s="21">
        <v>144</v>
      </c>
      <c r="P36" s="21">
        <v>144</v>
      </c>
    </row>
    <row r="37" spans="1:16">
      <c r="A37" s="169">
        <v>11</v>
      </c>
      <c r="B37" s="169">
        <v>0</v>
      </c>
      <c r="C37" s="171" t="s">
        <v>13</v>
      </c>
      <c r="D37" s="169">
        <v>12</v>
      </c>
      <c r="E37" s="173" t="s">
        <v>30</v>
      </c>
      <c r="F37" s="20" t="s">
        <v>15</v>
      </c>
      <c r="G37" s="148">
        <f t="shared" si="2"/>
        <v>5</v>
      </c>
      <c r="H37" s="21"/>
      <c r="I37" s="21"/>
      <c r="J37" s="21"/>
      <c r="K37" s="21"/>
      <c r="L37" s="21">
        <v>2</v>
      </c>
      <c r="M37" s="21"/>
      <c r="N37" s="21">
        <v>2</v>
      </c>
      <c r="O37" s="21">
        <v>1</v>
      </c>
      <c r="P37" s="21"/>
    </row>
    <row r="38" spans="1:16">
      <c r="A38" s="187"/>
      <c r="B38" s="187"/>
      <c r="C38" s="188"/>
      <c r="D38" s="187"/>
      <c r="E38" s="189"/>
      <c r="F38" s="22" t="s">
        <v>17</v>
      </c>
      <c r="G38" s="148">
        <f t="shared" si="2"/>
        <v>360</v>
      </c>
      <c r="H38" s="21"/>
      <c r="I38" s="21"/>
      <c r="J38" s="21"/>
      <c r="K38" s="21"/>
      <c r="L38" s="21">
        <v>144</v>
      </c>
      <c r="M38" s="21"/>
      <c r="N38" s="21">
        <v>144</v>
      </c>
      <c r="O38" s="21">
        <v>72</v>
      </c>
      <c r="P38" s="21"/>
    </row>
    <row r="39" spans="1:16" ht="46.5" customHeight="1">
      <c r="A39" s="190">
        <v>11</v>
      </c>
      <c r="B39" s="190">
        <v>0</v>
      </c>
      <c r="C39" s="182" t="s">
        <v>31</v>
      </c>
      <c r="D39" s="169"/>
      <c r="E39" s="23" t="s">
        <v>32</v>
      </c>
      <c r="F39" s="15" t="s">
        <v>15</v>
      </c>
      <c r="G39" s="148">
        <f>H39+I39+J39+K39+L39+M39+N39+O39+P39</f>
        <v>78</v>
      </c>
      <c r="H39" s="18">
        <f t="shared" ref="H39:P39" si="4">H42+H44+H46+H48+H50+H52+H54+H56+H58+H60+H62</f>
        <v>10</v>
      </c>
      <c r="I39" s="18">
        <f t="shared" si="4"/>
        <v>9</v>
      </c>
      <c r="J39" s="18">
        <f t="shared" si="4"/>
        <v>7</v>
      </c>
      <c r="K39" s="18">
        <f t="shared" si="4"/>
        <v>7</v>
      </c>
      <c r="L39" s="18">
        <f t="shared" si="4"/>
        <v>9</v>
      </c>
      <c r="M39" s="18">
        <f t="shared" si="4"/>
        <v>9</v>
      </c>
      <c r="N39" s="18">
        <f t="shared" si="4"/>
        <v>9</v>
      </c>
      <c r="O39" s="18">
        <f t="shared" si="4"/>
        <v>9</v>
      </c>
      <c r="P39" s="18">
        <f t="shared" si="4"/>
        <v>9</v>
      </c>
    </row>
    <row r="40" spans="1:16">
      <c r="A40" s="191"/>
      <c r="B40" s="191"/>
      <c r="C40" s="183"/>
      <c r="D40" s="187"/>
      <c r="E40" s="185" t="s">
        <v>16</v>
      </c>
      <c r="F40" s="15" t="s">
        <v>17</v>
      </c>
      <c r="G40" s="148">
        <f>H40+I40+J40+K40+L40+M40+N40+O40+P40</f>
        <v>5167.1900000000005</v>
      </c>
      <c r="H40" s="18">
        <f t="shared" ref="H40:P40" si="5">H43+H45+H47+H49+H51+H53+H55+H57+H59+H61+H63</f>
        <v>649</v>
      </c>
      <c r="I40" s="18">
        <f t="shared" si="5"/>
        <v>648</v>
      </c>
      <c r="J40" s="18">
        <f t="shared" si="5"/>
        <v>655.4</v>
      </c>
      <c r="K40" s="18">
        <f t="shared" si="5"/>
        <v>694.79000000000008</v>
      </c>
      <c r="L40" s="18">
        <f t="shared" si="5"/>
        <v>504</v>
      </c>
      <c r="M40" s="18">
        <f t="shared" si="5"/>
        <v>504</v>
      </c>
      <c r="N40" s="18">
        <f t="shared" si="5"/>
        <v>504</v>
      </c>
      <c r="O40" s="18">
        <f t="shared" si="5"/>
        <v>504</v>
      </c>
      <c r="P40" s="18">
        <f t="shared" si="5"/>
        <v>504</v>
      </c>
    </row>
    <row r="41" spans="1:16">
      <c r="A41" s="192"/>
      <c r="B41" s="192"/>
      <c r="C41" s="184"/>
      <c r="D41" s="170"/>
      <c r="E41" s="186"/>
      <c r="F41" s="15" t="s">
        <v>18</v>
      </c>
      <c r="G41" s="148">
        <f t="shared" si="2"/>
        <v>89.799999999999983</v>
      </c>
      <c r="H41" s="18">
        <v>12.5</v>
      </c>
      <c r="I41" s="18">
        <v>11.4</v>
      </c>
      <c r="J41" s="18">
        <v>11.4</v>
      </c>
      <c r="K41" s="18">
        <v>9</v>
      </c>
      <c r="L41" s="18">
        <v>9.1</v>
      </c>
      <c r="M41" s="18">
        <v>9.1</v>
      </c>
      <c r="N41" s="18">
        <v>9.1</v>
      </c>
      <c r="O41" s="18">
        <v>9.1</v>
      </c>
      <c r="P41" s="18">
        <v>9.1</v>
      </c>
    </row>
    <row r="42" spans="1:16">
      <c r="A42" s="169">
        <v>11</v>
      </c>
      <c r="B42" s="169">
        <v>0</v>
      </c>
      <c r="C42" s="171" t="s">
        <v>31</v>
      </c>
      <c r="D42" s="169">
        <v>1</v>
      </c>
      <c r="E42" s="173" t="s">
        <v>19</v>
      </c>
      <c r="F42" s="20" t="s">
        <v>15</v>
      </c>
      <c r="G42" s="148">
        <f t="shared" si="2"/>
        <v>27</v>
      </c>
      <c r="H42" s="21"/>
      <c r="I42" s="21">
        <v>5</v>
      </c>
      <c r="J42" s="21">
        <v>4</v>
      </c>
      <c r="K42" s="21">
        <v>3</v>
      </c>
      <c r="L42" s="21">
        <v>3</v>
      </c>
      <c r="M42" s="21">
        <v>3</v>
      </c>
      <c r="N42" s="21">
        <v>3</v>
      </c>
      <c r="O42" s="21">
        <v>3</v>
      </c>
      <c r="P42" s="21">
        <v>3</v>
      </c>
    </row>
    <row r="43" spans="1:16">
      <c r="A43" s="170"/>
      <c r="B43" s="170"/>
      <c r="C43" s="172"/>
      <c r="D43" s="170"/>
      <c r="E43" s="173"/>
      <c r="F43" s="20" t="s">
        <v>17</v>
      </c>
      <c r="G43" s="148">
        <f t="shared" si="2"/>
        <v>2095.8000000000002</v>
      </c>
      <c r="H43" s="21"/>
      <c r="I43" s="21">
        <v>360</v>
      </c>
      <c r="J43" s="21">
        <v>372.6</v>
      </c>
      <c r="K43" s="21">
        <v>283.2</v>
      </c>
      <c r="L43" s="21">
        <v>216</v>
      </c>
      <c r="M43" s="21">
        <v>216</v>
      </c>
      <c r="N43" s="21">
        <v>216</v>
      </c>
      <c r="O43" s="21">
        <v>216</v>
      </c>
      <c r="P43" s="21">
        <v>216</v>
      </c>
    </row>
    <row r="44" spans="1:16">
      <c r="A44" s="171" t="s">
        <v>11</v>
      </c>
      <c r="B44" s="171" t="s">
        <v>12</v>
      </c>
      <c r="C44" s="171" t="s">
        <v>31</v>
      </c>
      <c r="D44" s="171" t="s">
        <v>33</v>
      </c>
      <c r="E44" s="173" t="s">
        <v>20</v>
      </c>
      <c r="F44" s="20" t="s">
        <v>15</v>
      </c>
      <c r="G44" s="148">
        <f t="shared" si="2"/>
        <v>8</v>
      </c>
      <c r="H44" s="21"/>
      <c r="I44" s="21">
        <v>1</v>
      </c>
      <c r="J44" s="21">
        <v>1</v>
      </c>
      <c r="K44" s="21">
        <v>1</v>
      </c>
      <c r="L44" s="21">
        <v>1</v>
      </c>
      <c r="M44" s="21">
        <v>1</v>
      </c>
      <c r="N44" s="21">
        <v>1</v>
      </c>
      <c r="O44" s="21">
        <v>1</v>
      </c>
      <c r="P44" s="21">
        <v>1</v>
      </c>
    </row>
    <row r="45" spans="1:16">
      <c r="A45" s="172"/>
      <c r="B45" s="172"/>
      <c r="C45" s="172"/>
      <c r="D45" s="172"/>
      <c r="E45" s="173"/>
      <c r="F45" s="20" t="s">
        <v>17</v>
      </c>
      <c r="G45" s="148">
        <f t="shared" si="2"/>
        <v>620.9</v>
      </c>
      <c r="H45" s="21"/>
      <c r="I45" s="21">
        <v>72</v>
      </c>
      <c r="J45" s="21">
        <v>105</v>
      </c>
      <c r="K45" s="21">
        <v>83.9</v>
      </c>
      <c r="L45" s="21">
        <v>72</v>
      </c>
      <c r="M45" s="21">
        <v>72</v>
      </c>
      <c r="N45" s="21">
        <v>72</v>
      </c>
      <c r="O45" s="21">
        <v>72</v>
      </c>
      <c r="P45" s="21">
        <v>72</v>
      </c>
    </row>
    <row r="46" spans="1:16">
      <c r="A46" s="169">
        <v>11</v>
      </c>
      <c r="B46" s="169">
        <v>0</v>
      </c>
      <c r="C46" s="171" t="s">
        <v>31</v>
      </c>
      <c r="D46" s="169">
        <v>3</v>
      </c>
      <c r="E46" s="173" t="s">
        <v>21</v>
      </c>
      <c r="F46" s="20" t="s">
        <v>15</v>
      </c>
      <c r="G46" s="148">
        <f t="shared" si="2"/>
        <v>15</v>
      </c>
      <c r="H46" s="21">
        <v>2</v>
      </c>
      <c r="I46" s="21">
        <v>2</v>
      </c>
      <c r="J46" s="21">
        <v>1</v>
      </c>
      <c r="K46" s="21"/>
      <c r="L46" s="21">
        <v>2</v>
      </c>
      <c r="M46" s="21">
        <v>2</v>
      </c>
      <c r="N46" s="21">
        <v>2</v>
      </c>
      <c r="O46" s="21">
        <v>2</v>
      </c>
      <c r="P46" s="21">
        <v>2</v>
      </c>
    </row>
    <row r="47" spans="1:16">
      <c r="A47" s="170"/>
      <c r="B47" s="170"/>
      <c r="C47" s="172"/>
      <c r="D47" s="170"/>
      <c r="E47" s="173"/>
      <c r="F47" s="20" t="s">
        <v>17</v>
      </c>
      <c r="G47" s="148">
        <f t="shared" si="2"/>
        <v>387.8</v>
      </c>
      <c r="H47" s="21">
        <v>144</v>
      </c>
      <c r="I47" s="21">
        <v>144</v>
      </c>
      <c r="J47" s="21">
        <v>99.8</v>
      </c>
      <c r="K47" s="21"/>
      <c r="L47" s="21"/>
      <c r="M47" s="21"/>
      <c r="N47" s="21"/>
      <c r="O47" s="21"/>
      <c r="P47" s="21"/>
    </row>
    <row r="48" spans="1:16">
      <c r="A48" s="169">
        <v>11</v>
      </c>
      <c r="B48" s="169">
        <v>0</v>
      </c>
      <c r="C48" s="171" t="s">
        <v>31</v>
      </c>
      <c r="D48" s="169">
        <v>4</v>
      </c>
      <c r="E48" s="173" t="s">
        <v>22</v>
      </c>
      <c r="F48" s="20" t="s">
        <v>15</v>
      </c>
      <c r="G48" s="148">
        <f t="shared" si="2"/>
        <v>0</v>
      </c>
      <c r="H48" s="21"/>
      <c r="I48" s="21"/>
      <c r="J48" s="21"/>
      <c r="K48" s="21"/>
      <c r="L48" s="21"/>
      <c r="M48" s="21"/>
      <c r="N48" s="21"/>
      <c r="O48" s="21"/>
      <c r="P48" s="21"/>
    </row>
    <row r="49" spans="1:16">
      <c r="A49" s="170"/>
      <c r="B49" s="170"/>
      <c r="C49" s="172"/>
      <c r="D49" s="170"/>
      <c r="E49" s="173"/>
      <c r="F49" s="20" t="s">
        <v>17</v>
      </c>
      <c r="G49" s="148">
        <f t="shared" si="2"/>
        <v>0</v>
      </c>
      <c r="H49" s="21"/>
      <c r="I49" s="21"/>
      <c r="J49" s="21"/>
      <c r="K49" s="21"/>
      <c r="L49" s="21"/>
      <c r="M49" s="21"/>
      <c r="N49" s="21"/>
      <c r="O49" s="21"/>
      <c r="P49" s="21"/>
    </row>
    <row r="50" spans="1:16">
      <c r="A50" s="169">
        <v>11</v>
      </c>
      <c r="B50" s="169">
        <v>0</v>
      </c>
      <c r="C50" s="171" t="s">
        <v>31</v>
      </c>
      <c r="D50" s="169">
        <v>5</v>
      </c>
      <c r="E50" s="214" t="s">
        <v>23</v>
      </c>
      <c r="F50" s="132" t="s">
        <v>15</v>
      </c>
      <c r="G50" s="148">
        <f t="shared" si="2"/>
        <v>1</v>
      </c>
      <c r="H50" s="21">
        <v>1</v>
      </c>
      <c r="I50" s="21"/>
      <c r="J50" s="21"/>
      <c r="K50" s="21"/>
      <c r="L50" s="21"/>
      <c r="M50" s="21"/>
      <c r="N50" s="21"/>
      <c r="O50" s="21"/>
      <c r="P50" s="21"/>
    </row>
    <row r="51" spans="1:16">
      <c r="A51" s="170"/>
      <c r="B51" s="170"/>
      <c r="C51" s="172"/>
      <c r="D51" s="170"/>
      <c r="E51" s="215"/>
      <c r="F51" s="33" t="s">
        <v>17</v>
      </c>
      <c r="G51" s="148">
        <f t="shared" si="2"/>
        <v>72</v>
      </c>
      <c r="H51" s="21">
        <v>72</v>
      </c>
      <c r="I51" s="21"/>
      <c r="J51" s="21"/>
      <c r="K51" s="21"/>
      <c r="L51" s="21"/>
      <c r="M51" s="21"/>
      <c r="N51" s="21"/>
      <c r="O51" s="21"/>
      <c r="P51" s="21"/>
    </row>
    <row r="52" spans="1:16">
      <c r="A52" s="169">
        <v>11</v>
      </c>
      <c r="B52" s="169">
        <v>0</v>
      </c>
      <c r="C52" s="171" t="s">
        <v>31</v>
      </c>
      <c r="D52" s="169">
        <v>6</v>
      </c>
      <c r="E52" s="173" t="s">
        <v>24</v>
      </c>
      <c r="F52" s="20" t="s">
        <v>15</v>
      </c>
      <c r="G52" s="148">
        <f t="shared" si="2"/>
        <v>3</v>
      </c>
      <c r="H52" s="21">
        <v>2</v>
      </c>
      <c r="I52" s="21"/>
      <c r="J52" s="21"/>
      <c r="K52" s="21">
        <v>1</v>
      </c>
      <c r="L52" s="21"/>
      <c r="M52" s="21"/>
      <c r="N52" s="21"/>
      <c r="O52" s="21"/>
      <c r="P52" s="21"/>
    </row>
    <row r="53" spans="1:16">
      <c r="A53" s="170"/>
      <c r="B53" s="170"/>
      <c r="C53" s="172"/>
      <c r="D53" s="170"/>
      <c r="E53" s="173"/>
      <c r="F53" s="20" t="s">
        <v>17</v>
      </c>
      <c r="G53" s="134">
        <f t="shared" si="2"/>
        <v>114.11</v>
      </c>
      <c r="H53" s="21">
        <v>1</v>
      </c>
      <c r="I53" s="21"/>
      <c r="J53" s="21"/>
      <c r="K53" s="21">
        <v>113.11</v>
      </c>
      <c r="L53" s="21"/>
      <c r="M53" s="21"/>
      <c r="N53" s="21"/>
      <c r="O53" s="21"/>
      <c r="P53" s="21"/>
    </row>
    <row r="54" spans="1:16">
      <c r="A54" s="171" t="s">
        <v>11</v>
      </c>
      <c r="B54" s="171" t="s">
        <v>12</v>
      </c>
      <c r="C54" s="171" t="s">
        <v>31</v>
      </c>
      <c r="D54" s="171" t="s">
        <v>34</v>
      </c>
      <c r="E54" s="173" t="s">
        <v>25</v>
      </c>
      <c r="F54" s="20" t="s">
        <v>15</v>
      </c>
      <c r="G54" s="148">
        <f t="shared" si="2"/>
        <v>1</v>
      </c>
      <c r="H54" s="21">
        <v>1</v>
      </c>
      <c r="I54" s="21"/>
      <c r="J54" s="21"/>
      <c r="K54" s="21"/>
      <c r="L54" s="21"/>
      <c r="M54" s="21"/>
      <c r="N54" s="21"/>
      <c r="O54" s="21"/>
      <c r="P54" s="21"/>
    </row>
    <row r="55" spans="1:16">
      <c r="A55" s="172"/>
      <c r="B55" s="172"/>
      <c r="C55" s="172"/>
      <c r="D55" s="172"/>
      <c r="E55" s="173"/>
      <c r="F55" s="20" t="s">
        <v>17</v>
      </c>
      <c r="G55" s="148">
        <f t="shared" si="2"/>
        <v>144</v>
      </c>
      <c r="H55" s="21">
        <v>144</v>
      </c>
      <c r="I55" s="21"/>
      <c r="J55" s="21"/>
      <c r="K55" s="21"/>
      <c r="L55" s="21"/>
      <c r="M55" s="21"/>
      <c r="N55" s="21"/>
      <c r="O55" s="21"/>
      <c r="P55" s="21"/>
    </row>
    <row r="56" spans="1:16">
      <c r="A56" s="169">
        <v>11</v>
      </c>
      <c r="B56" s="169">
        <v>0</v>
      </c>
      <c r="C56" s="171" t="s">
        <v>31</v>
      </c>
      <c r="D56" s="169">
        <v>8</v>
      </c>
      <c r="E56" s="173" t="s">
        <v>26</v>
      </c>
      <c r="F56" s="20" t="s">
        <v>15</v>
      </c>
      <c r="G56" s="148">
        <f t="shared" si="2"/>
        <v>1</v>
      </c>
      <c r="H56" s="21">
        <v>1</v>
      </c>
      <c r="I56" s="21"/>
      <c r="J56" s="21"/>
      <c r="K56" s="21"/>
      <c r="L56" s="21"/>
      <c r="M56" s="21"/>
      <c r="N56" s="21"/>
      <c r="O56" s="21"/>
      <c r="P56" s="21"/>
    </row>
    <row r="57" spans="1:16">
      <c r="A57" s="170"/>
      <c r="B57" s="170"/>
      <c r="C57" s="172"/>
      <c r="D57" s="170"/>
      <c r="E57" s="173"/>
      <c r="F57" s="20" t="s">
        <v>17</v>
      </c>
      <c r="G57" s="148">
        <f t="shared" si="2"/>
        <v>72</v>
      </c>
      <c r="H57" s="21">
        <v>72</v>
      </c>
      <c r="I57" s="21"/>
      <c r="J57" s="21"/>
      <c r="K57" s="21"/>
      <c r="L57" s="21"/>
      <c r="M57" s="21"/>
      <c r="N57" s="21"/>
      <c r="O57" s="21"/>
      <c r="P57" s="21"/>
    </row>
    <row r="58" spans="1:16">
      <c r="A58" s="169">
        <v>11</v>
      </c>
      <c r="B58" s="169">
        <v>0</v>
      </c>
      <c r="C58" s="171" t="s">
        <v>31</v>
      </c>
      <c r="D58" s="169">
        <v>9</v>
      </c>
      <c r="E58" s="173" t="s">
        <v>27</v>
      </c>
      <c r="F58" s="20" t="s">
        <v>15</v>
      </c>
      <c r="G58" s="148">
        <f t="shared" si="2"/>
        <v>8</v>
      </c>
      <c r="H58" s="21">
        <v>1</v>
      </c>
      <c r="I58" s="21">
        <v>1</v>
      </c>
      <c r="J58" s="21">
        <v>1</v>
      </c>
      <c r="K58" s="21"/>
      <c r="L58" s="21">
        <v>1</v>
      </c>
      <c r="M58" s="21">
        <v>1</v>
      </c>
      <c r="N58" s="21">
        <v>1</v>
      </c>
      <c r="O58" s="21">
        <v>1</v>
      </c>
      <c r="P58" s="21">
        <v>1</v>
      </c>
    </row>
    <row r="59" spans="1:16">
      <c r="A59" s="170"/>
      <c r="B59" s="170"/>
      <c r="C59" s="172"/>
      <c r="D59" s="170"/>
      <c r="E59" s="173"/>
      <c r="F59" s="20" t="s">
        <v>17</v>
      </c>
      <c r="G59" s="148">
        <f t="shared" si="2"/>
        <v>582</v>
      </c>
      <c r="H59" s="21">
        <v>72</v>
      </c>
      <c r="I59" s="21">
        <v>72</v>
      </c>
      <c r="J59" s="21">
        <v>78</v>
      </c>
      <c r="K59" s="21"/>
      <c r="L59" s="21">
        <v>72</v>
      </c>
      <c r="M59" s="21">
        <v>72</v>
      </c>
      <c r="N59" s="21">
        <v>72</v>
      </c>
      <c r="O59" s="21">
        <v>72</v>
      </c>
      <c r="P59" s="21">
        <v>72</v>
      </c>
    </row>
    <row r="60" spans="1:16">
      <c r="A60" s="169">
        <v>11</v>
      </c>
      <c r="B60" s="169">
        <v>0</v>
      </c>
      <c r="C60" s="171" t="s">
        <v>31</v>
      </c>
      <c r="D60" s="169">
        <v>10</v>
      </c>
      <c r="E60" s="173" t="s">
        <v>28</v>
      </c>
      <c r="F60" s="20" t="s">
        <v>15</v>
      </c>
      <c r="G60" s="148">
        <f t="shared" si="2"/>
        <v>6</v>
      </c>
      <c r="H60" s="21"/>
      <c r="I60" s="21"/>
      <c r="J60" s="21"/>
      <c r="K60" s="21">
        <v>1</v>
      </c>
      <c r="L60" s="21">
        <v>1</v>
      </c>
      <c r="M60" s="21">
        <v>1</v>
      </c>
      <c r="N60" s="21">
        <v>1</v>
      </c>
      <c r="O60" s="21">
        <v>1</v>
      </c>
      <c r="P60" s="21">
        <v>1</v>
      </c>
    </row>
    <row r="61" spans="1:16">
      <c r="A61" s="170"/>
      <c r="B61" s="170"/>
      <c r="C61" s="172"/>
      <c r="D61" s="170"/>
      <c r="E61" s="173"/>
      <c r="F61" s="20" t="s">
        <v>17</v>
      </c>
      <c r="G61" s="134">
        <f t="shared" si="2"/>
        <v>490.58000000000004</v>
      </c>
      <c r="H61" s="21"/>
      <c r="I61" s="21"/>
      <c r="J61" s="21"/>
      <c r="K61" s="21">
        <v>130.58000000000001</v>
      </c>
      <c r="L61" s="21">
        <v>72</v>
      </c>
      <c r="M61" s="21">
        <v>72</v>
      </c>
      <c r="N61" s="21">
        <v>72</v>
      </c>
      <c r="O61" s="21">
        <v>72</v>
      </c>
      <c r="P61" s="21">
        <v>72</v>
      </c>
    </row>
    <row r="62" spans="1:16">
      <c r="A62" s="169">
        <v>11</v>
      </c>
      <c r="B62" s="169">
        <v>0</v>
      </c>
      <c r="C62" s="171" t="s">
        <v>31</v>
      </c>
      <c r="D62" s="169">
        <v>11</v>
      </c>
      <c r="E62" s="173" t="s">
        <v>29</v>
      </c>
      <c r="F62" s="20" t="s">
        <v>15</v>
      </c>
      <c r="G62" s="148">
        <f t="shared" si="2"/>
        <v>8</v>
      </c>
      <c r="H62" s="21">
        <v>2</v>
      </c>
      <c r="I62" s="21"/>
      <c r="J62" s="21"/>
      <c r="K62" s="21">
        <v>1</v>
      </c>
      <c r="L62" s="21">
        <v>1</v>
      </c>
      <c r="M62" s="21">
        <v>1</v>
      </c>
      <c r="N62" s="21">
        <v>1</v>
      </c>
      <c r="O62" s="21">
        <v>1</v>
      </c>
      <c r="P62" s="21">
        <v>1</v>
      </c>
    </row>
    <row r="63" spans="1:16">
      <c r="A63" s="170"/>
      <c r="B63" s="170"/>
      <c r="C63" s="172"/>
      <c r="D63" s="170"/>
      <c r="E63" s="189"/>
      <c r="F63" s="22" t="s">
        <v>17</v>
      </c>
      <c r="G63" s="148">
        <f t="shared" si="2"/>
        <v>588</v>
      </c>
      <c r="H63" s="21">
        <v>144</v>
      </c>
      <c r="I63" s="21"/>
      <c r="J63" s="21"/>
      <c r="K63" s="21">
        <v>84</v>
      </c>
      <c r="L63" s="21">
        <v>72</v>
      </c>
      <c r="M63" s="21">
        <v>72</v>
      </c>
      <c r="N63" s="21">
        <v>72</v>
      </c>
      <c r="O63" s="21">
        <v>72</v>
      </c>
      <c r="P63" s="21">
        <v>72</v>
      </c>
    </row>
    <row r="64" spans="1:16" ht="21">
      <c r="A64" s="190">
        <v>11</v>
      </c>
      <c r="B64" s="190">
        <v>0</v>
      </c>
      <c r="C64" s="182" t="s">
        <v>35</v>
      </c>
      <c r="D64" s="169"/>
      <c r="E64" s="34" t="s">
        <v>36</v>
      </c>
      <c r="F64" s="15" t="s">
        <v>37</v>
      </c>
      <c r="G64" s="148">
        <f t="shared" si="2"/>
        <v>2</v>
      </c>
      <c r="H64" s="21"/>
      <c r="I64" s="21"/>
      <c r="J64" s="18"/>
      <c r="K64" s="18"/>
      <c r="L64" s="21"/>
      <c r="M64" s="21">
        <v>1</v>
      </c>
      <c r="N64" s="21">
        <v>1</v>
      </c>
      <c r="O64" s="77"/>
      <c r="P64" s="77"/>
    </row>
    <row r="65" spans="1:16">
      <c r="A65" s="191"/>
      <c r="B65" s="191"/>
      <c r="C65" s="183"/>
      <c r="D65" s="187"/>
      <c r="E65" s="185" t="s">
        <v>16</v>
      </c>
      <c r="F65" s="15" t="s">
        <v>38</v>
      </c>
      <c r="G65" s="148">
        <f t="shared" si="2"/>
        <v>104</v>
      </c>
      <c r="H65" s="17"/>
      <c r="I65" s="17"/>
      <c r="J65" s="17"/>
      <c r="K65" s="17"/>
      <c r="L65" s="17"/>
      <c r="M65" s="133">
        <f>M68</f>
        <v>72</v>
      </c>
      <c r="N65" s="133">
        <v>32</v>
      </c>
      <c r="O65" s="77"/>
      <c r="P65" s="77"/>
    </row>
    <row r="66" spans="1:16">
      <c r="A66" s="192"/>
      <c r="B66" s="192"/>
      <c r="C66" s="184"/>
      <c r="D66" s="170"/>
      <c r="E66" s="186"/>
      <c r="F66" s="15" t="s">
        <v>18</v>
      </c>
      <c r="G66" s="148">
        <f t="shared" si="2"/>
        <v>210</v>
      </c>
      <c r="H66" s="17"/>
      <c r="I66" s="17"/>
      <c r="J66" s="17"/>
      <c r="K66" s="17"/>
      <c r="L66" s="17"/>
      <c r="M66" s="133">
        <v>120</v>
      </c>
      <c r="N66" s="133">
        <v>90</v>
      </c>
      <c r="O66" s="77"/>
      <c r="P66" s="77"/>
    </row>
    <row r="67" spans="1:16">
      <c r="A67" s="169">
        <v>11</v>
      </c>
      <c r="B67" s="169">
        <v>0</v>
      </c>
      <c r="C67" s="171" t="s">
        <v>35</v>
      </c>
      <c r="D67" s="169">
        <v>1</v>
      </c>
      <c r="E67" s="193" t="s">
        <v>28</v>
      </c>
      <c r="F67" s="20" t="s">
        <v>37</v>
      </c>
      <c r="G67" s="148">
        <f t="shared" si="2"/>
        <v>1</v>
      </c>
      <c r="H67" s="29"/>
      <c r="I67" s="29"/>
      <c r="J67" s="29"/>
      <c r="K67" s="29"/>
      <c r="L67" s="29"/>
      <c r="M67" s="133">
        <v>1</v>
      </c>
      <c r="N67" s="133"/>
      <c r="O67" s="77"/>
      <c r="P67" s="77"/>
    </row>
    <row r="68" spans="1:16">
      <c r="A68" s="187"/>
      <c r="B68" s="187"/>
      <c r="C68" s="188"/>
      <c r="D68" s="187"/>
      <c r="E68" s="193"/>
      <c r="F68" s="20" t="s">
        <v>38</v>
      </c>
      <c r="G68" s="148">
        <f t="shared" si="2"/>
        <v>72</v>
      </c>
      <c r="H68" s="29"/>
      <c r="I68" s="29"/>
      <c r="J68" s="29"/>
      <c r="K68" s="29"/>
      <c r="L68" s="29"/>
      <c r="M68" s="133">
        <v>72</v>
      </c>
      <c r="N68" s="133"/>
      <c r="O68" s="77"/>
      <c r="P68" s="77"/>
    </row>
    <row r="69" spans="1:16">
      <c r="A69" s="170"/>
      <c r="B69" s="170"/>
      <c r="C69" s="172"/>
      <c r="D69" s="170"/>
      <c r="E69" s="193"/>
      <c r="F69" s="20" t="s">
        <v>18</v>
      </c>
      <c r="G69" s="148">
        <f t="shared" si="2"/>
        <v>120</v>
      </c>
      <c r="H69" s="29"/>
      <c r="I69" s="29"/>
      <c r="J69" s="29"/>
      <c r="K69" s="29"/>
      <c r="L69" s="29"/>
      <c r="M69" s="133">
        <v>120</v>
      </c>
      <c r="N69" s="133"/>
      <c r="O69" s="77"/>
      <c r="P69" s="77"/>
    </row>
    <row r="70" spans="1:16">
      <c r="A70" s="169">
        <v>11</v>
      </c>
      <c r="B70" s="169">
        <v>0</v>
      </c>
      <c r="C70" s="171" t="s">
        <v>35</v>
      </c>
      <c r="D70" s="169">
        <v>2</v>
      </c>
      <c r="E70" s="193" t="s">
        <v>22</v>
      </c>
      <c r="F70" s="20" t="s">
        <v>37</v>
      </c>
      <c r="G70" s="148">
        <f t="shared" si="2"/>
        <v>1</v>
      </c>
      <c r="H70" s="29"/>
      <c r="I70" s="29"/>
      <c r="J70" s="29"/>
      <c r="K70" s="29"/>
      <c r="L70" s="29"/>
      <c r="M70" s="133"/>
      <c r="N70" s="133">
        <v>1</v>
      </c>
      <c r="O70" s="77"/>
      <c r="P70" s="77"/>
    </row>
    <row r="71" spans="1:16">
      <c r="A71" s="187"/>
      <c r="B71" s="187"/>
      <c r="C71" s="188"/>
      <c r="D71" s="187"/>
      <c r="E71" s="193"/>
      <c r="F71" s="20" t="s">
        <v>38</v>
      </c>
      <c r="G71" s="148">
        <f t="shared" si="2"/>
        <v>32</v>
      </c>
      <c r="H71" s="29"/>
      <c r="I71" s="29"/>
      <c r="J71" s="29"/>
      <c r="K71" s="29"/>
      <c r="L71" s="29"/>
      <c r="M71" s="133"/>
      <c r="N71" s="133">
        <v>32</v>
      </c>
      <c r="O71" s="77"/>
      <c r="P71" s="77"/>
    </row>
    <row r="72" spans="1:16">
      <c r="A72" s="170"/>
      <c r="B72" s="170"/>
      <c r="C72" s="172"/>
      <c r="D72" s="170"/>
      <c r="E72" s="200"/>
      <c r="F72" s="22" t="s">
        <v>18</v>
      </c>
      <c r="G72" s="148">
        <f t="shared" si="2"/>
        <v>90</v>
      </c>
      <c r="H72" s="29"/>
      <c r="I72" s="29"/>
      <c r="J72" s="29"/>
      <c r="K72" s="29"/>
      <c r="L72" s="29"/>
      <c r="M72" s="133"/>
      <c r="N72" s="133">
        <v>90</v>
      </c>
      <c r="O72" s="77"/>
      <c r="P72" s="77"/>
    </row>
    <row r="73" spans="1:16" ht="31.5" hidden="1">
      <c r="A73" s="201">
        <v>11</v>
      </c>
      <c r="B73" s="201">
        <v>0</v>
      </c>
      <c r="C73" s="202" t="s">
        <v>39</v>
      </c>
      <c r="D73" s="203"/>
      <c r="E73" s="35" t="s">
        <v>40</v>
      </c>
      <c r="F73" s="36" t="s">
        <v>37</v>
      </c>
      <c r="G73" s="148">
        <f t="shared" si="2"/>
        <v>0</v>
      </c>
      <c r="H73" s="37"/>
      <c r="I73" s="37"/>
      <c r="J73" s="37"/>
      <c r="K73" s="37"/>
      <c r="L73" s="37"/>
      <c r="M73" s="37"/>
      <c r="N73" s="77"/>
      <c r="O73" s="77"/>
      <c r="P73" s="77"/>
    </row>
    <row r="74" spans="1:16" hidden="1">
      <c r="A74" s="201"/>
      <c r="B74" s="201"/>
      <c r="C74" s="202"/>
      <c r="D74" s="203"/>
      <c r="E74" s="35" t="s">
        <v>41</v>
      </c>
      <c r="F74" s="36" t="s">
        <v>18</v>
      </c>
      <c r="G74" s="148">
        <f t="shared" si="2"/>
        <v>0</v>
      </c>
      <c r="H74" s="37"/>
      <c r="I74" s="37"/>
      <c r="J74" s="37"/>
      <c r="K74" s="37"/>
      <c r="L74" s="37"/>
      <c r="M74" s="37"/>
      <c r="N74" s="77"/>
      <c r="O74" s="77"/>
      <c r="P74" s="77"/>
    </row>
    <row r="75" spans="1:16" hidden="1">
      <c r="A75" s="195">
        <v>11</v>
      </c>
      <c r="B75" s="195">
        <v>0</v>
      </c>
      <c r="C75" s="197" t="s">
        <v>39</v>
      </c>
      <c r="D75" s="195">
        <v>1</v>
      </c>
      <c r="E75" s="194" t="s">
        <v>19</v>
      </c>
      <c r="F75" s="38" t="s">
        <v>37</v>
      </c>
      <c r="G75" s="148">
        <f t="shared" si="2"/>
        <v>0</v>
      </c>
      <c r="H75" s="39"/>
      <c r="I75" s="39"/>
      <c r="J75" s="39"/>
      <c r="K75" s="39"/>
      <c r="L75" s="39"/>
      <c r="M75" s="39"/>
      <c r="N75" s="77"/>
      <c r="O75" s="77"/>
      <c r="P75" s="77"/>
    </row>
    <row r="76" spans="1:16" hidden="1">
      <c r="A76" s="196"/>
      <c r="B76" s="196"/>
      <c r="C76" s="198"/>
      <c r="D76" s="196"/>
      <c r="E76" s="194"/>
      <c r="F76" s="40" t="s">
        <v>18</v>
      </c>
      <c r="G76" s="148">
        <f t="shared" ref="G76:G139" si="6">H76+I76+J76+K76+L76+M76+N76+O76+P76</f>
        <v>0</v>
      </c>
      <c r="H76" s="39"/>
      <c r="I76" s="39"/>
      <c r="J76" s="39"/>
      <c r="K76" s="39"/>
      <c r="L76" s="39"/>
      <c r="M76" s="39"/>
      <c r="N76" s="77"/>
      <c r="O76" s="77"/>
      <c r="P76" s="77"/>
    </row>
    <row r="77" spans="1:16" hidden="1">
      <c r="A77" s="195">
        <v>11</v>
      </c>
      <c r="B77" s="195">
        <v>0</v>
      </c>
      <c r="C77" s="197" t="s">
        <v>39</v>
      </c>
      <c r="D77" s="195">
        <v>2</v>
      </c>
      <c r="E77" s="194" t="s">
        <v>27</v>
      </c>
      <c r="F77" s="40" t="s">
        <v>37</v>
      </c>
      <c r="G77" s="148">
        <f t="shared" si="6"/>
        <v>0</v>
      </c>
      <c r="H77" s="41"/>
      <c r="I77" s="42"/>
      <c r="J77" s="41"/>
      <c r="K77" s="41"/>
      <c r="L77" s="41"/>
      <c r="M77" s="41"/>
      <c r="N77" s="77"/>
      <c r="O77" s="77"/>
      <c r="P77" s="77"/>
    </row>
    <row r="78" spans="1:16" hidden="1">
      <c r="A78" s="196"/>
      <c r="B78" s="196"/>
      <c r="C78" s="198"/>
      <c r="D78" s="196"/>
      <c r="E78" s="199"/>
      <c r="F78" s="43" t="s">
        <v>18</v>
      </c>
      <c r="G78" s="148">
        <f t="shared" si="6"/>
        <v>0</v>
      </c>
      <c r="H78" s="41"/>
      <c r="I78" s="42"/>
      <c r="J78" s="41"/>
      <c r="K78" s="41"/>
      <c r="L78" s="41"/>
      <c r="M78" s="41"/>
      <c r="N78" s="77"/>
      <c r="O78" s="77"/>
      <c r="P78" s="77"/>
    </row>
    <row r="79" spans="1:16">
      <c r="A79" s="139">
        <v>1</v>
      </c>
      <c r="B79" s="139">
        <v>2</v>
      </c>
      <c r="C79" s="139">
        <v>3</v>
      </c>
      <c r="D79" s="139">
        <v>4</v>
      </c>
      <c r="E79" s="139">
        <v>5</v>
      </c>
      <c r="F79" s="138">
        <v>6</v>
      </c>
      <c r="G79" s="138">
        <v>7</v>
      </c>
      <c r="H79" s="139">
        <v>8</v>
      </c>
      <c r="I79" s="145" t="s">
        <v>10</v>
      </c>
      <c r="J79" s="146">
        <v>10</v>
      </c>
      <c r="K79" s="146">
        <v>11</v>
      </c>
      <c r="L79" s="146">
        <v>12</v>
      </c>
      <c r="M79" s="146">
        <v>13</v>
      </c>
      <c r="N79" s="156">
        <v>14</v>
      </c>
      <c r="O79" s="156">
        <v>15</v>
      </c>
      <c r="P79" s="156">
        <v>16</v>
      </c>
    </row>
    <row r="80" spans="1:16" ht="15" customHeight="1">
      <c r="A80" s="169">
        <v>11</v>
      </c>
      <c r="B80" s="169">
        <v>0</v>
      </c>
      <c r="C80" s="171" t="s">
        <v>39</v>
      </c>
      <c r="D80" s="195"/>
      <c r="E80" s="212" t="s">
        <v>42</v>
      </c>
      <c r="F80" s="15" t="s">
        <v>43</v>
      </c>
      <c r="G80" s="148">
        <f t="shared" si="6"/>
        <v>365</v>
      </c>
      <c r="H80" s="17">
        <v>56</v>
      </c>
      <c r="I80" s="17">
        <v>33</v>
      </c>
      <c r="J80" s="17">
        <v>18</v>
      </c>
      <c r="K80" s="17">
        <v>108</v>
      </c>
      <c r="L80" s="17">
        <v>30</v>
      </c>
      <c r="M80" s="17">
        <v>30</v>
      </c>
      <c r="N80" s="17">
        <v>30</v>
      </c>
      <c r="O80" s="17">
        <v>30</v>
      </c>
      <c r="P80" s="17">
        <v>30</v>
      </c>
    </row>
    <row r="81" spans="1:16">
      <c r="A81" s="170"/>
      <c r="B81" s="170"/>
      <c r="C81" s="172"/>
      <c r="D81" s="196"/>
      <c r="E81" s="213"/>
      <c r="F81" s="15" t="s">
        <v>18</v>
      </c>
      <c r="G81" s="134">
        <f t="shared" si="6"/>
        <v>472.37700000000001</v>
      </c>
      <c r="H81" s="17">
        <v>45</v>
      </c>
      <c r="I81" s="17">
        <v>54</v>
      </c>
      <c r="J81" s="17">
        <v>33</v>
      </c>
      <c r="K81" s="17">
        <v>175.37700000000001</v>
      </c>
      <c r="L81" s="17">
        <v>33</v>
      </c>
      <c r="M81" s="17">
        <v>33</v>
      </c>
      <c r="N81" s="17">
        <v>33</v>
      </c>
      <c r="O81" s="17">
        <v>33</v>
      </c>
      <c r="P81" s="17">
        <v>33</v>
      </c>
    </row>
    <row r="82" spans="1:16" ht="31.5">
      <c r="A82" s="190">
        <v>11</v>
      </c>
      <c r="B82" s="190">
        <v>0</v>
      </c>
      <c r="C82" s="182" t="s">
        <v>44</v>
      </c>
      <c r="D82" s="169"/>
      <c r="E82" s="44" t="s">
        <v>45</v>
      </c>
      <c r="F82" s="45" t="s">
        <v>37</v>
      </c>
      <c r="G82" s="148">
        <f>H82+I82+J82+K82+L82+M82+N82+O82+P82</f>
        <v>25</v>
      </c>
      <c r="H82" s="46">
        <f>H85+H88+H91+H94+H97+H100+H103+H106+H109+H112+H115+H118+H121</f>
        <v>0</v>
      </c>
      <c r="I82" s="46">
        <f t="shared" ref="I82:P82" si="7">I85+I88+I91+I94+I97+I100+I103+I106+I109+I112+I115+I118+I121</f>
        <v>0</v>
      </c>
      <c r="J82" s="46">
        <f t="shared" si="7"/>
        <v>1</v>
      </c>
      <c r="K82" s="46">
        <f t="shared" si="7"/>
        <v>7</v>
      </c>
      <c r="L82" s="46">
        <f t="shared" si="7"/>
        <v>3</v>
      </c>
      <c r="M82" s="46">
        <f t="shared" si="7"/>
        <v>3</v>
      </c>
      <c r="N82" s="46">
        <f t="shared" si="7"/>
        <v>2</v>
      </c>
      <c r="O82" s="46">
        <f t="shared" si="7"/>
        <v>3</v>
      </c>
      <c r="P82" s="46">
        <f t="shared" si="7"/>
        <v>6</v>
      </c>
    </row>
    <row r="83" spans="1:16">
      <c r="A83" s="191"/>
      <c r="B83" s="191"/>
      <c r="C83" s="183"/>
      <c r="D83" s="187"/>
      <c r="E83" s="212" t="s">
        <v>16</v>
      </c>
      <c r="F83" s="15" t="s">
        <v>46</v>
      </c>
      <c r="G83" s="148">
        <f t="shared" si="6"/>
        <v>1940</v>
      </c>
      <c r="H83" s="17">
        <f t="shared" ref="H83:P83" si="8">H86+H89+H92+H95+H98+H101+H104+H107+H110+H113+H116+H119+H122</f>
        <v>0</v>
      </c>
      <c r="I83" s="17">
        <f t="shared" si="8"/>
        <v>0</v>
      </c>
      <c r="J83" s="17">
        <f t="shared" si="8"/>
        <v>50</v>
      </c>
      <c r="K83" s="17">
        <f t="shared" si="8"/>
        <v>760</v>
      </c>
      <c r="L83" s="17">
        <f t="shared" si="8"/>
        <v>200</v>
      </c>
      <c r="M83" s="17">
        <f t="shared" si="8"/>
        <v>160</v>
      </c>
      <c r="N83" s="17">
        <f t="shared" si="8"/>
        <v>160</v>
      </c>
      <c r="O83" s="17">
        <f t="shared" si="8"/>
        <v>240</v>
      </c>
      <c r="P83" s="17">
        <f t="shared" si="8"/>
        <v>370</v>
      </c>
    </row>
    <row r="84" spans="1:16">
      <c r="A84" s="192"/>
      <c r="B84" s="192"/>
      <c r="C84" s="184"/>
      <c r="D84" s="170"/>
      <c r="E84" s="213"/>
      <c r="F84" s="15" t="s">
        <v>18</v>
      </c>
      <c r="G84" s="148">
        <f t="shared" si="6"/>
        <v>14.159000000000001</v>
      </c>
      <c r="H84" s="17">
        <f t="shared" ref="H84:P84" si="9">H87+H90+H93+H96+H99+H102+H105+H108+H111+H114+H117+H120+H123</f>
        <v>0</v>
      </c>
      <c r="I84" s="16">
        <f t="shared" si="9"/>
        <v>0</v>
      </c>
      <c r="J84" s="17">
        <f t="shared" si="9"/>
        <v>0.7</v>
      </c>
      <c r="K84" s="16">
        <f t="shared" si="9"/>
        <v>6.5</v>
      </c>
      <c r="L84" s="17">
        <f t="shared" si="9"/>
        <v>1.7000000000000002</v>
      </c>
      <c r="M84" s="16">
        <f t="shared" si="9"/>
        <v>0.43499999999999994</v>
      </c>
      <c r="N84" s="134">
        <f t="shared" si="9"/>
        <v>0.45299999999999996</v>
      </c>
      <c r="O84" s="134">
        <f t="shared" si="9"/>
        <v>1.746</v>
      </c>
      <c r="P84" s="134">
        <f t="shared" si="9"/>
        <v>2.625</v>
      </c>
    </row>
    <row r="85" spans="1:16">
      <c r="A85" s="169">
        <v>11</v>
      </c>
      <c r="B85" s="169">
        <v>0</v>
      </c>
      <c r="C85" s="171" t="s">
        <v>44</v>
      </c>
      <c r="D85" s="169">
        <v>1</v>
      </c>
      <c r="E85" s="173" t="s">
        <v>19</v>
      </c>
      <c r="F85" s="20" t="s">
        <v>37</v>
      </c>
      <c r="G85" s="148">
        <f t="shared" si="6"/>
        <v>2</v>
      </c>
      <c r="H85" s="29"/>
      <c r="I85" s="29"/>
      <c r="J85" s="29"/>
      <c r="K85" s="29"/>
      <c r="L85" s="29"/>
      <c r="M85" s="29"/>
      <c r="N85" s="133"/>
      <c r="O85" s="133">
        <v>1</v>
      </c>
      <c r="P85" s="133">
        <v>1</v>
      </c>
    </row>
    <row r="86" spans="1:16">
      <c r="A86" s="187"/>
      <c r="B86" s="187"/>
      <c r="C86" s="188"/>
      <c r="D86" s="187"/>
      <c r="E86" s="173"/>
      <c r="F86" s="20" t="s">
        <v>46</v>
      </c>
      <c r="G86" s="148">
        <f t="shared" si="6"/>
        <v>200</v>
      </c>
      <c r="H86" s="29"/>
      <c r="I86" s="29"/>
      <c r="J86" s="29"/>
      <c r="K86" s="29"/>
      <c r="L86" s="29"/>
      <c r="M86" s="29"/>
      <c r="N86" s="133"/>
      <c r="O86" s="133">
        <v>100</v>
      </c>
      <c r="P86" s="133">
        <v>100</v>
      </c>
    </row>
    <row r="87" spans="1:16">
      <c r="A87" s="170"/>
      <c r="B87" s="170"/>
      <c r="C87" s="172"/>
      <c r="D87" s="170"/>
      <c r="E87" s="173"/>
      <c r="F87" s="20" t="s">
        <v>18</v>
      </c>
      <c r="G87" s="134">
        <f t="shared" si="6"/>
        <v>2</v>
      </c>
      <c r="H87" s="29"/>
      <c r="I87" s="29"/>
      <c r="J87" s="29"/>
      <c r="K87" s="29"/>
      <c r="L87" s="29"/>
      <c r="M87" s="29"/>
      <c r="N87" s="133"/>
      <c r="O87" s="133">
        <v>1</v>
      </c>
      <c r="P87" s="133">
        <v>1</v>
      </c>
    </row>
    <row r="88" spans="1:16">
      <c r="A88" s="169">
        <v>11</v>
      </c>
      <c r="B88" s="169">
        <v>0</v>
      </c>
      <c r="C88" s="171" t="s">
        <v>44</v>
      </c>
      <c r="D88" s="169">
        <v>2</v>
      </c>
      <c r="E88" s="173" t="s">
        <v>29</v>
      </c>
      <c r="F88" s="20" t="s">
        <v>37</v>
      </c>
      <c r="G88" s="148">
        <f t="shared" si="6"/>
        <v>2</v>
      </c>
      <c r="H88" s="29"/>
      <c r="I88" s="29"/>
      <c r="J88" s="29"/>
      <c r="K88" s="29">
        <v>1</v>
      </c>
      <c r="L88" s="29"/>
      <c r="M88" s="29"/>
      <c r="N88" s="133">
        <v>1</v>
      </c>
      <c r="O88" s="133"/>
      <c r="P88" s="133"/>
    </row>
    <row r="89" spans="1:16">
      <c r="A89" s="187"/>
      <c r="B89" s="187"/>
      <c r="C89" s="188"/>
      <c r="D89" s="187"/>
      <c r="E89" s="173"/>
      <c r="F89" s="20" t="s">
        <v>46</v>
      </c>
      <c r="G89" s="148">
        <f t="shared" si="6"/>
        <v>130</v>
      </c>
      <c r="H89" s="29"/>
      <c r="I89" s="29"/>
      <c r="J89" s="29"/>
      <c r="K89" s="29">
        <v>30</v>
      </c>
      <c r="L89" s="29"/>
      <c r="M89" s="29"/>
      <c r="N89" s="133">
        <v>100</v>
      </c>
      <c r="O89" s="133"/>
      <c r="P89" s="133"/>
    </row>
    <row r="90" spans="1:16">
      <c r="A90" s="170"/>
      <c r="B90" s="170"/>
      <c r="C90" s="172"/>
      <c r="D90" s="170"/>
      <c r="E90" s="173"/>
      <c r="F90" s="20" t="s">
        <v>18</v>
      </c>
      <c r="G90" s="134">
        <f t="shared" si="6"/>
        <v>0.81499999999999995</v>
      </c>
      <c r="H90" s="29"/>
      <c r="I90" s="29"/>
      <c r="J90" s="29"/>
      <c r="K90" s="47">
        <v>0.6</v>
      </c>
      <c r="L90" s="29"/>
      <c r="M90" s="47"/>
      <c r="N90" s="47">
        <v>0.215</v>
      </c>
      <c r="O90" s="47"/>
      <c r="P90" s="47"/>
    </row>
    <row r="91" spans="1:16">
      <c r="A91" s="169">
        <v>11</v>
      </c>
      <c r="B91" s="169">
        <v>0</v>
      </c>
      <c r="C91" s="171" t="s">
        <v>44</v>
      </c>
      <c r="D91" s="169">
        <v>3</v>
      </c>
      <c r="E91" s="204" t="s">
        <v>47</v>
      </c>
      <c r="F91" s="20" t="s">
        <v>37</v>
      </c>
      <c r="G91" s="148">
        <f t="shared" si="6"/>
        <v>1</v>
      </c>
      <c r="H91" s="48"/>
      <c r="I91" s="49"/>
      <c r="J91" s="48"/>
      <c r="K91" s="48"/>
      <c r="L91" s="48">
        <v>1</v>
      </c>
      <c r="M91" s="48"/>
      <c r="N91" s="48"/>
      <c r="O91" s="48"/>
      <c r="P91" s="48"/>
    </row>
    <row r="92" spans="1:16">
      <c r="A92" s="187"/>
      <c r="B92" s="187"/>
      <c r="C92" s="188"/>
      <c r="D92" s="187"/>
      <c r="E92" s="205"/>
      <c r="F92" s="20" t="s">
        <v>46</v>
      </c>
      <c r="G92" s="148">
        <f t="shared" si="6"/>
        <v>50</v>
      </c>
      <c r="H92" s="48"/>
      <c r="I92" s="49"/>
      <c r="J92" s="48"/>
      <c r="K92" s="48"/>
      <c r="L92" s="48">
        <v>50</v>
      </c>
      <c r="M92" s="48"/>
      <c r="N92" s="48"/>
      <c r="O92" s="48"/>
      <c r="P92" s="48"/>
    </row>
    <row r="93" spans="1:16">
      <c r="A93" s="170"/>
      <c r="B93" s="170"/>
      <c r="C93" s="172"/>
      <c r="D93" s="170"/>
      <c r="E93" s="206"/>
      <c r="F93" s="20" t="s">
        <v>18</v>
      </c>
      <c r="G93" s="134">
        <f t="shared" si="6"/>
        <v>0.4</v>
      </c>
      <c r="H93" s="48"/>
      <c r="I93" s="49"/>
      <c r="J93" s="48"/>
      <c r="K93" s="48"/>
      <c r="L93" s="48">
        <v>0.4</v>
      </c>
      <c r="M93" s="48"/>
      <c r="N93" s="48"/>
      <c r="O93" s="48"/>
      <c r="P93" s="48"/>
    </row>
    <row r="94" spans="1:16">
      <c r="A94" s="169">
        <v>11</v>
      </c>
      <c r="B94" s="169">
        <v>0</v>
      </c>
      <c r="C94" s="171" t="s">
        <v>44</v>
      </c>
      <c r="D94" s="169">
        <v>4</v>
      </c>
      <c r="E94" s="204" t="s">
        <v>20</v>
      </c>
      <c r="F94" s="20" t="s">
        <v>37</v>
      </c>
      <c r="G94" s="148">
        <f t="shared" si="6"/>
        <v>2</v>
      </c>
      <c r="H94" s="48"/>
      <c r="I94" s="49"/>
      <c r="J94" s="48"/>
      <c r="K94" s="48">
        <v>1</v>
      </c>
      <c r="L94" s="48">
        <v>1</v>
      </c>
      <c r="M94" s="48"/>
      <c r="N94" s="48"/>
      <c r="O94" s="48"/>
      <c r="P94" s="48"/>
    </row>
    <row r="95" spans="1:16">
      <c r="A95" s="187"/>
      <c r="B95" s="187"/>
      <c r="C95" s="188"/>
      <c r="D95" s="187"/>
      <c r="E95" s="205"/>
      <c r="F95" s="20" t="s">
        <v>46</v>
      </c>
      <c r="G95" s="148">
        <f t="shared" si="6"/>
        <v>250</v>
      </c>
      <c r="H95" s="48"/>
      <c r="I95" s="49"/>
      <c r="J95" s="48"/>
      <c r="K95" s="48">
        <v>150</v>
      </c>
      <c r="L95" s="48">
        <v>100</v>
      </c>
      <c r="M95" s="48"/>
      <c r="N95" s="48"/>
      <c r="O95" s="48"/>
      <c r="P95" s="48"/>
    </row>
    <row r="96" spans="1:16">
      <c r="A96" s="170"/>
      <c r="B96" s="170"/>
      <c r="C96" s="172"/>
      <c r="D96" s="170"/>
      <c r="E96" s="206"/>
      <c r="F96" s="20" t="s">
        <v>18</v>
      </c>
      <c r="G96" s="134">
        <f t="shared" si="6"/>
        <v>1.5</v>
      </c>
      <c r="H96" s="48"/>
      <c r="I96" s="49"/>
      <c r="J96" s="48"/>
      <c r="K96" s="50">
        <v>1</v>
      </c>
      <c r="L96" s="48">
        <v>0.5</v>
      </c>
      <c r="M96" s="50"/>
      <c r="N96" s="50"/>
      <c r="O96" s="50"/>
      <c r="P96" s="50"/>
    </row>
    <row r="97" spans="1:16">
      <c r="A97" s="169">
        <v>11</v>
      </c>
      <c r="B97" s="169">
        <v>0</v>
      </c>
      <c r="C97" s="171" t="s">
        <v>44</v>
      </c>
      <c r="D97" s="169">
        <v>5</v>
      </c>
      <c r="E97" s="204" t="s">
        <v>24</v>
      </c>
      <c r="F97" s="20" t="s">
        <v>37</v>
      </c>
      <c r="G97" s="148">
        <f t="shared" si="6"/>
        <v>2</v>
      </c>
      <c r="H97" s="48"/>
      <c r="I97" s="49"/>
      <c r="J97" s="48"/>
      <c r="K97" s="48">
        <v>1</v>
      </c>
      <c r="L97" s="48"/>
      <c r="M97" s="48"/>
      <c r="N97" s="48"/>
      <c r="O97" s="48">
        <v>1</v>
      </c>
      <c r="P97" s="48"/>
    </row>
    <row r="98" spans="1:16">
      <c r="A98" s="187"/>
      <c r="B98" s="187"/>
      <c r="C98" s="188"/>
      <c r="D98" s="187"/>
      <c r="E98" s="205"/>
      <c r="F98" s="20" t="s">
        <v>46</v>
      </c>
      <c r="G98" s="148">
        <f t="shared" si="6"/>
        <v>190</v>
      </c>
      <c r="H98" s="48"/>
      <c r="I98" s="49"/>
      <c r="J98" s="48"/>
      <c r="K98" s="48">
        <v>50</v>
      </c>
      <c r="L98" s="48"/>
      <c r="M98" s="48"/>
      <c r="N98" s="48"/>
      <c r="O98" s="48">
        <v>140</v>
      </c>
      <c r="P98" s="48"/>
    </row>
    <row r="99" spans="1:16">
      <c r="A99" s="170"/>
      <c r="B99" s="170"/>
      <c r="C99" s="172"/>
      <c r="D99" s="170"/>
      <c r="E99" s="206"/>
      <c r="F99" s="20" t="s">
        <v>18</v>
      </c>
      <c r="G99" s="134">
        <f t="shared" si="6"/>
        <v>2.4459999999999997</v>
      </c>
      <c r="H99" s="48"/>
      <c r="I99" s="49"/>
      <c r="J99" s="48"/>
      <c r="K99" s="50">
        <v>1.7</v>
      </c>
      <c r="L99" s="48"/>
      <c r="M99" s="50"/>
      <c r="N99" s="50"/>
      <c r="O99" s="50">
        <v>0.746</v>
      </c>
      <c r="P99" s="50"/>
    </row>
    <row r="100" spans="1:16">
      <c r="A100" s="24">
        <v>11</v>
      </c>
      <c r="B100" s="24">
        <v>0</v>
      </c>
      <c r="C100" s="25" t="s">
        <v>44</v>
      </c>
      <c r="D100" s="24">
        <v>6</v>
      </c>
      <c r="E100" s="51" t="s">
        <v>23</v>
      </c>
      <c r="F100" s="22" t="s">
        <v>37</v>
      </c>
      <c r="G100" s="148">
        <f t="shared" si="6"/>
        <v>3</v>
      </c>
      <c r="H100" s="48"/>
      <c r="I100" s="49"/>
      <c r="J100" s="48"/>
      <c r="K100" s="48"/>
      <c r="L100" s="48"/>
      <c r="M100" s="48">
        <v>1</v>
      </c>
      <c r="N100" s="48"/>
      <c r="O100" s="48">
        <v>1</v>
      </c>
      <c r="P100" s="48">
        <v>1</v>
      </c>
    </row>
    <row r="101" spans="1:16">
      <c r="A101" s="52"/>
      <c r="B101" s="52"/>
      <c r="C101" s="53"/>
      <c r="D101" s="52"/>
      <c r="E101" s="54"/>
      <c r="F101" s="33" t="s">
        <v>46</v>
      </c>
      <c r="G101" s="148">
        <f t="shared" si="6"/>
        <v>120</v>
      </c>
      <c r="H101" s="48"/>
      <c r="I101" s="49"/>
      <c r="J101" s="48"/>
      <c r="K101" s="48"/>
      <c r="L101" s="48"/>
      <c r="M101" s="48">
        <v>60</v>
      </c>
      <c r="N101" s="48"/>
      <c r="O101" s="48"/>
      <c r="P101" s="48">
        <v>60</v>
      </c>
    </row>
    <row r="102" spans="1:16">
      <c r="A102" s="30"/>
      <c r="B102" s="30"/>
      <c r="C102" s="31"/>
      <c r="D102" s="30"/>
      <c r="E102" s="55"/>
      <c r="F102" s="20" t="s">
        <v>18</v>
      </c>
      <c r="G102" s="134">
        <f t="shared" si="6"/>
        <v>0.28999999999999998</v>
      </c>
      <c r="H102" s="48"/>
      <c r="I102" s="49"/>
      <c r="J102" s="48"/>
      <c r="K102" s="50"/>
      <c r="L102" s="48"/>
      <c r="M102" s="50">
        <v>0.14499999999999999</v>
      </c>
      <c r="N102" s="50"/>
      <c r="O102" s="50"/>
      <c r="P102" s="50">
        <v>0.14499999999999999</v>
      </c>
    </row>
    <row r="103" spans="1:16">
      <c r="A103" s="169">
        <v>11</v>
      </c>
      <c r="B103" s="169">
        <v>0</v>
      </c>
      <c r="C103" s="171" t="s">
        <v>44</v>
      </c>
      <c r="D103" s="169">
        <v>7</v>
      </c>
      <c r="E103" s="204" t="s">
        <v>28</v>
      </c>
      <c r="F103" s="56" t="s">
        <v>37</v>
      </c>
      <c r="G103" s="148">
        <f t="shared" si="6"/>
        <v>2</v>
      </c>
      <c r="H103" s="48"/>
      <c r="I103" s="49"/>
      <c r="J103" s="48"/>
      <c r="K103" s="48">
        <v>1</v>
      </c>
      <c r="L103" s="48"/>
      <c r="M103" s="48"/>
      <c r="N103" s="48"/>
      <c r="O103" s="48"/>
      <c r="P103" s="48">
        <v>1</v>
      </c>
    </row>
    <row r="104" spans="1:16">
      <c r="A104" s="187"/>
      <c r="B104" s="187"/>
      <c r="C104" s="188"/>
      <c r="D104" s="187"/>
      <c r="E104" s="205"/>
      <c r="F104" s="56" t="s">
        <v>46</v>
      </c>
      <c r="G104" s="148">
        <f t="shared" si="6"/>
        <v>80</v>
      </c>
      <c r="H104" s="48"/>
      <c r="I104" s="49"/>
      <c r="J104" s="48"/>
      <c r="K104" s="48">
        <v>30</v>
      </c>
      <c r="L104" s="48"/>
      <c r="M104" s="48"/>
      <c r="N104" s="48"/>
      <c r="O104" s="48"/>
      <c r="P104" s="48">
        <v>50</v>
      </c>
    </row>
    <row r="105" spans="1:16">
      <c r="A105" s="170"/>
      <c r="B105" s="170"/>
      <c r="C105" s="172"/>
      <c r="D105" s="170"/>
      <c r="E105" s="206"/>
      <c r="F105" s="56" t="s">
        <v>18</v>
      </c>
      <c r="G105" s="148">
        <f t="shared" si="6"/>
        <v>0.46499999999999997</v>
      </c>
      <c r="H105" s="48"/>
      <c r="I105" s="49"/>
      <c r="J105" s="48"/>
      <c r="K105" s="50">
        <v>0.3</v>
      </c>
      <c r="L105" s="48"/>
      <c r="M105" s="50"/>
      <c r="N105" s="50"/>
      <c r="O105" s="50"/>
      <c r="P105" s="50">
        <v>0.16500000000000001</v>
      </c>
    </row>
    <row r="106" spans="1:16">
      <c r="A106" s="24">
        <v>11</v>
      </c>
      <c r="B106" s="24">
        <v>0</v>
      </c>
      <c r="C106" s="25" t="s">
        <v>44</v>
      </c>
      <c r="D106" s="24">
        <v>8</v>
      </c>
      <c r="E106" s="51" t="s">
        <v>26</v>
      </c>
      <c r="F106" s="56" t="s">
        <v>37</v>
      </c>
      <c r="G106" s="148">
        <f t="shared" si="6"/>
        <v>1</v>
      </c>
      <c r="H106" s="48"/>
      <c r="I106" s="49"/>
      <c r="J106" s="48"/>
      <c r="K106" s="48"/>
      <c r="L106" s="48">
        <v>1</v>
      </c>
      <c r="M106" s="48"/>
      <c r="N106" s="48"/>
      <c r="O106" s="48"/>
      <c r="P106" s="48"/>
    </row>
    <row r="107" spans="1:16">
      <c r="A107" s="52"/>
      <c r="B107" s="52"/>
      <c r="C107" s="53"/>
      <c r="D107" s="52"/>
      <c r="E107" s="54"/>
      <c r="F107" s="56" t="s">
        <v>46</v>
      </c>
      <c r="G107" s="148">
        <f t="shared" si="6"/>
        <v>50</v>
      </c>
      <c r="H107" s="48"/>
      <c r="I107" s="49"/>
      <c r="J107" s="48"/>
      <c r="K107" s="48"/>
      <c r="L107" s="48">
        <v>50</v>
      </c>
      <c r="M107" s="48"/>
      <c r="N107" s="48"/>
      <c r="O107" s="48"/>
      <c r="P107" s="48"/>
    </row>
    <row r="108" spans="1:16">
      <c r="A108" s="30"/>
      <c r="B108" s="30"/>
      <c r="C108" s="31"/>
      <c r="D108" s="30"/>
      <c r="E108" s="55"/>
      <c r="F108" s="56" t="s">
        <v>18</v>
      </c>
      <c r="G108" s="134">
        <f t="shared" si="6"/>
        <v>0.8</v>
      </c>
      <c r="H108" s="48"/>
      <c r="I108" s="49"/>
      <c r="J108" s="48"/>
      <c r="K108" s="50"/>
      <c r="L108" s="48">
        <v>0.8</v>
      </c>
      <c r="M108" s="50"/>
      <c r="N108" s="50"/>
      <c r="O108" s="50"/>
      <c r="P108" s="50"/>
    </row>
    <row r="109" spans="1:16">
      <c r="A109" s="169">
        <v>11</v>
      </c>
      <c r="B109" s="169">
        <v>0</v>
      </c>
      <c r="C109" s="171" t="s">
        <v>44</v>
      </c>
      <c r="D109" s="169">
        <v>9</v>
      </c>
      <c r="E109" s="204" t="s">
        <v>25</v>
      </c>
      <c r="F109" s="56" t="s">
        <v>37</v>
      </c>
      <c r="G109" s="148">
        <f t="shared" si="6"/>
        <v>2</v>
      </c>
      <c r="H109" s="48"/>
      <c r="I109" s="49"/>
      <c r="J109" s="48"/>
      <c r="K109" s="48">
        <v>1</v>
      </c>
      <c r="L109" s="48"/>
      <c r="M109" s="48"/>
      <c r="N109" s="48">
        <v>1</v>
      </c>
      <c r="O109" s="48"/>
      <c r="P109" s="48"/>
    </row>
    <row r="110" spans="1:16">
      <c r="A110" s="187"/>
      <c r="B110" s="187"/>
      <c r="C110" s="188"/>
      <c r="D110" s="187"/>
      <c r="E110" s="205"/>
      <c r="F110" s="56" t="s">
        <v>46</v>
      </c>
      <c r="G110" s="148">
        <f t="shared" si="6"/>
        <v>210</v>
      </c>
      <c r="H110" s="48"/>
      <c r="I110" s="49"/>
      <c r="J110" s="48"/>
      <c r="K110" s="48">
        <v>150</v>
      </c>
      <c r="L110" s="48"/>
      <c r="M110" s="48"/>
      <c r="N110" s="48">
        <v>60</v>
      </c>
      <c r="O110" s="48"/>
      <c r="P110" s="48"/>
    </row>
    <row r="111" spans="1:16">
      <c r="A111" s="170"/>
      <c r="B111" s="170"/>
      <c r="C111" s="172"/>
      <c r="D111" s="170"/>
      <c r="E111" s="206"/>
      <c r="F111" s="56" t="s">
        <v>18</v>
      </c>
      <c r="G111" s="134">
        <f t="shared" si="6"/>
        <v>0.73799999999999999</v>
      </c>
      <c r="H111" s="48"/>
      <c r="I111" s="49"/>
      <c r="J111" s="48"/>
      <c r="K111" s="50">
        <v>0.5</v>
      </c>
      <c r="L111" s="48"/>
      <c r="M111" s="50"/>
      <c r="N111" s="50">
        <v>0.23799999999999999</v>
      </c>
      <c r="O111" s="50"/>
      <c r="P111" s="50"/>
    </row>
    <row r="112" spans="1:16">
      <c r="A112" s="169">
        <v>11</v>
      </c>
      <c r="B112" s="169">
        <v>0</v>
      </c>
      <c r="C112" s="171" t="s">
        <v>44</v>
      </c>
      <c r="D112" s="169">
        <v>10</v>
      </c>
      <c r="E112" s="204" t="s">
        <v>22</v>
      </c>
      <c r="F112" s="56" t="s">
        <v>37</v>
      </c>
      <c r="G112" s="148">
        <f t="shared" si="6"/>
        <v>1</v>
      </c>
      <c r="H112" s="48"/>
      <c r="I112" s="49"/>
      <c r="J112" s="48"/>
      <c r="K112" s="48"/>
      <c r="L112" s="48"/>
      <c r="M112" s="48">
        <v>1</v>
      </c>
      <c r="N112" s="48"/>
      <c r="O112" s="48"/>
      <c r="P112" s="48"/>
    </row>
    <row r="113" spans="1:16">
      <c r="A113" s="187"/>
      <c r="B113" s="187"/>
      <c r="C113" s="188"/>
      <c r="D113" s="187"/>
      <c r="E113" s="205"/>
      <c r="F113" s="56" t="s">
        <v>46</v>
      </c>
      <c r="G113" s="148">
        <f t="shared" si="6"/>
        <v>50</v>
      </c>
      <c r="H113" s="48"/>
      <c r="I113" s="49"/>
      <c r="J113" s="48"/>
      <c r="K113" s="48"/>
      <c r="L113" s="48"/>
      <c r="M113" s="48">
        <v>50</v>
      </c>
      <c r="N113" s="48"/>
      <c r="O113" s="48"/>
      <c r="P113" s="48"/>
    </row>
    <row r="114" spans="1:16">
      <c r="A114" s="170"/>
      <c r="B114" s="170"/>
      <c r="C114" s="172"/>
      <c r="D114" s="170"/>
      <c r="E114" s="206"/>
      <c r="F114" s="56" t="s">
        <v>18</v>
      </c>
      <c r="G114" s="134">
        <f t="shared" si="6"/>
        <v>0.14499999999999999</v>
      </c>
      <c r="H114" s="48"/>
      <c r="I114" s="49"/>
      <c r="J114" s="48"/>
      <c r="K114" s="50"/>
      <c r="L114" s="48"/>
      <c r="M114" s="50">
        <v>0.14499999999999999</v>
      </c>
      <c r="N114" s="50"/>
      <c r="O114" s="50"/>
      <c r="P114" s="50"/>
    </row>
    <row r="115" spans="1:16">
      <c r="A115" s="169">
        <v>11</v>
      </c>
      <c r="B115" s="169">
        <v>0</v>
      </c>
      <c r="C115" s="171" t="s">
        <v>44</v>
      </c>
      <c r="D115" s="169">
        <v>11</v>
      </c>
      <c r="E115" s="204" t="s">
        <v>48</v>
      </c>
      <c r="F115" s="56" t="s">
        <v>37</v>
      </c>
      <c r="G115" s="148">
        <f t="shared" si="6"/>
        <v>2</v>
      </c>
      <c r="H115" s="48"/>
      <c r="I115" s="49"/>
      <c r="J115" s="48"/>
      <c r="K115" s="48">
        <v>1</v>
      </c>
      <c r="L115" s="48"/>
      <c r="M115" s="48"/>
      <c r="N115" s="48"/>
      <c r="O115" s="48"/>
      <c r="P115" s="48">
        <v>1</v>
      </c>
    </row>
    <row r="116" spans="1:16">
      <c r="A116" s="187"/>
      <c r="B116" s="187"/>
      <c r="C116" s="188"/>
      <c r="D116" s="187"/>
      <c r="E116" s="205"/>
      <c r="F116" s="56" t="s">
        <v>46</v>
      </c>
      <c r="G116" s="148">
        <f t="shared" si="6"/>
        <v>250</v>
      </c>
      <c r="H116" s="48"/>
      <c r="I116" s="49"/>
      <c r="J116" s="48"/>
      <c r="K116" s="48">
        <v>200</v>
      </c>
      <c r="L116" s="48"/>
      <c r="M116" s="48"/>
      <c r="N116" s="48"/>
      <c r="O116" s="48"/>
      <c r="P116" s="48">
        <v>50</v>
      </c>
    </row>
    <row r="117" spans="1:16">
      <c r="A117" s="170"/>
      <c r="B117" s="170"/>
      <c r="C117" s="172"/>
      <c r="D117" s="170"/>
      <c r="E117" s="206"/>
      <c r="F117" s="56" t="s">
        <v>18</v>
      </c>
      <c r="G117" s="134">
        <f t="shared" si="6"/>
        <v>1.2000000000000002</v>
      </c>
      <c r="H117" s="48"/>
      <c r="I117" s="49"/>
      <c r="J117" s="48"/>
      <c r="K117" s="50">
        <v>0.8</v>
      </c>
      <c r="L117" s="48"/>
      <c r="M117" s="48"/>
      <c r="N117" s="48"/>
      <c r="O117" s="48"/>
      <c r="P117" s="48">
        <v>0.4</v>
      </c>
    </row>
    <row r="118" spans="1:16">
      <c r="A118" s="169">
        <v>11</v>
      </c>
      <c r="B118" s="169">
        <v>0</v>
      </c>
      <c r="C118" s="171" t="s">
        <v>44</v>
      </c>
      <c r="D118" s="169">
        <v>12</v>
      </c>
      <c r="E118" s="204" t="s">
        <v>27</v>
      </c>
      <c r="F118" s="56" t="s">
        <v>37</v>
      </c>
      <c r="G118" s="148">
        <f t="shared" si="6"/>
        <v>3</v>
      </c>
      <c r="H118" s="48"/>
      <c r="I118" s="49"/>
      <c r="J118" s="48">
        <v>1</v>
      </c>
      <c r="K118" s="48"/>
      <c r="L118" s="48"/>
      <c r="M118" s="48">
        <v>1</v>
      </c>
      <c r="N118" s="48"/>
      <c r="O118" s="48"/>
      <c r="P118" s="48">
        <v>1</v>
      </c>
    </row>
    <row r="119" spans="1:16">
      <c r="A119" s="187"/>
      <c r="B119" s="187"/>
      <c r="C119" s="188"/>
      <c r="D119" s="187"/>
      <c r="E119" s="205"/>
      <c r="F119" s="56" t="s">
        <v>46</v>
      </c>
      <c r="G119" s="148">
        <f t="shared" si="6"/>
        <v>150</v>
      </c>
      <c r="H119" s="48"/>
      <c r="I119" s="49"/>
      <c r="J119" s="48">
        <v>50</v>
      </c>
      <c r="K119" s="48"/>
      <c r="L119" s="48"/>
      <c r="M119" s="48">
        <v>50</v>
      </c>
      <c r="N119" s="48"/>
      <c r="O119" s="48"/>
      <c r="P119" s="48">
        <v>50</v>
      </c>
    </row>
    <row r="120" spans="1:16">
      <c r="A120" s="170"/>
      <c r="B120" s="170"/>
      <c r="C120" s="172"/>
      <c r="D120" s="170"/>
      <c r="E120" s="206"/>
      <c r="F120" s="56" t="s">
        <v>18</v>
      </c>
      <c r="G120" s="134">
        <f t="shared" si="6"/>
        <v>0.99</v>
      </c>
      <c r="H120" s="48"/>
      <c r="I120" s="49"/>
      <c r="J120" s="48">
        <v>0.7</v>
      </c>
      <c r="K120" s="50"/>
      <c r="L120" s="48"/>
      <c r="M120" s="50">
        <v>0.14499999999999999</v>
      </c>
      <c r="N120" s="50"/>
      <c r="O120" s="50"/>
      <c r="P120" s="50">
        <v>0.14499999999999999</v>
      </c>
    </row>
    <row r="121" spans="1:16">
      <c r="A121" s="169">
        <v>11</v>
      </c>
      <c r="B121" s="169">
        <v>0</v>
      </c>
      <c r="C121" s="171" t="s">
        <v>44</v>
      </c>
      <c r="D121" s="169">
        <v>13</v>
      </c>
      <c r="E121" s="204" t="s">
        <v>21</v>
      </c>
      <c r="F121" s="56" t="s">
        <v>37</v>
      </c>
      <c r="G121" s="148">
        <f t="shared" si="6"/>
        <v>2</v>
      </c>
      <c r="H121" s="48"/>
      <c r="I121" s="49"/>
      <c r="J121" s="48"/>
      <c r="K121" s="48">
        <v>1</v>
      </c>
      <c r="L121" s="48"/>
      <c r="M121" s="48"/>
      <c r="N121" s="48"/>
      <c r="O121" s="48"/>
      <c r="P121" s="48">
        <v>1</v>
      </c>
    </row>
    <row r="122" spans="1:16">
      <c r="A122" s="187"/>
      <c r="B122" s="187"/>
      <c r="C122" s="188"/>
      <c r="D122" s="187"/>
      <c r="E122" s="205"/>
      <c r="F122" s="56" t="s">
        <v>46</v>
      </c>
      <c r="G122" s="148">
        <f t="shared" si="6"/>
        <v>210</v>
      </c>
      <c r="H122" s="48"/>
      <c r="I122" s="49"/>
      <c r="J122" s="48"/>
      <c r="K122" s="48">
        <v>150</v>
      </c>
      <c r="L122" s="48"/>
      <c r="M122" s="48"/>
      <c r="N122" s="48"/>
      <c r="O122" s="48"/>
      <c r="P122" s="48">
        <v>60</v>
      </c>
    </row>
    <row r="123" spans="1:16">
      <c r="A123" s="170"/>
      <c r="B123" s="170"/>
      <c r="C123" s="172"/>
      <c r="D123" s="170"/>
      <c r="E123" s="205"/>
      <c r="F123" s="57" t="s">
        <v>18</v>
      </c>
      <c r="G123" s="134">
        <f t="shared" si="6"/>
        <v>2.37</v>
      </c>
      <c r="H123" s="48"/>
      <c r="I123" s="49"/>
      <c r="J123" s="48"/>
      <c r="K123" s="50">
        <v>1.6</v>
      </c>
      <c r="L123" s="48"/>
      <c r="M123" s="50"/>
      <c r="N123" s="50"/>
      <c r="O123" s="50"/>
      <c r="P123" s="50">
        <v>0.77</v>
      </c>
    </row>
    <row r="124" spans="1:16" ht="21">
      <c r="A124" s="190">
        <v>11</v>
      </c>
      <c r="B124" s="190">
        <v>0</v>
      </c>
      <c r="C124" s="182" t="s">
        <v>49</v>
      </c>
      <c r="D124" s="190"/>
      <c r="E124" s="58" t="s">
        <v>50</v>
      </c>
      <c r="F124" s="59" t="s">
        <v>37</v>
      </c>
      <c r="G124" s="148">
        <f t="shared" si="6"/>
        <v>1</v>
      </c>
      <c r="H124" s="60">
        <v>0</v>
      </c>
      <c r="I124" s="60">
        <v>0</v>
      </c>
      <c r="J124" s="60">
        <v>0</v>
      </c>
      <c r="K124" s="46">
        <v>0</v>
      </c>
      <c r="L124" s="46">
        <v>1</v>
      </c>
      <c r="M124" s="46">
        <v>0</v>
      </c>
      <c r="N124" s="46">
        <v>0</v>
      </c>
      <c r="O124" s="46">
        <v>0</v>
      </c>
      <c r="P124" s="46">
        <v>0</v>
      </c>
    </row>
    <row r="125" spans="1:16">
      <c r="A125" s="191"/>
      <c r="B125" s="191"/>
      <c r="C125" s="183"/>
      <c r="D125" s="191"/>
      <c r="E125" s="207" t="s">
        <v>16</v>
      </c>
      <c r="F125" s="59" t="s">
        <v>17</v>
      </c>
      <c r="G125" s="148">
        <f t="shared" si="6"/>
        <v>3000</v>
      </c>
      <c r="H125" s="60">
        <v>0</v>
      </c>
      <c r="I125" s="60">
        <v>0</v>
      </c>
      <c r="J125" s="60">
        <v>0</v>
      </c>
      <c r="K125" s="46">
        <v>0</v>
      </c>
      <c r="L125" s="46">
        <v>2000</v>
      </c>
      <c r="M125" s="46">
        <v>0</v>
      </c>
      <c r="N125" s="46">
        <v>1000</v>
      </c>
      <c r="O125" s="46">
        <v>0</v>
      </c>
      <c r="P125" s="46">
        <v>0</v>
      </c>
    </row>
    <row r="126" spans="1:16">
      <c r="A126" s="192"/>
      <c r="B126" s="192"/>
      <c r="C126" s="184"/>
      <c r="D126" s="192"/>
      <c r="E126" s="208"/>
      <c r="F126" s="59" t="s">
        <v>18</v>
      </c>
      <c r="G126" s="134">
        <f t="shared" si="6"/>
        <v>16.600000000000001</v>
      </c>
      <c r="H126" s="60">
        <v>0</v>
      </c>
      <c r="I126" s="60">
        <v>0</v>
      </c>
      <c r="J126" s="60">
        <v>0</v>
      </c>
      <c r="K126" s="46">
        <v>8.6</v>
      </c>
      <c r="L126" s="46">
        <v>0</v>
      </c>
      <c r="M126" s="46">
        <v>0</v>
      </c>
      <c r="N126" s="46">
        <v>8</v>
      </c>
      <c r="O126" s="46">
        <v>0</v>
      </c>
      <c r="P126" s="46">
        <v>0</v>
      </c>
    </row>
    <row r="127" spans="1:16">
      <c r="A127" s="169">
        <v>11</v>
      </c>
      <c r="B127" s="169">
        <v>0</v>
      </c>
      <c r="C127" s="171" t="s">
        <v>49</v>
      </c>
      <c r="D127" s="169">
        <v>1</v>
      </c>
      <c r="E127" s="209" t="s">
        <v>19</v>
      </c>
      <c r="F127" s="61" t="s">
        <v>37</v>
      </c>
      <c r="G127" s="148">
        <f t="shared" si="6"/>
        <v>1</v>
      </c>
      <c r="H127" s="62"/>
      <c r="I127" s="62"/>
      <c r="J127" s="62"/>
      <c r="K127" s="63">
        <v>1</v>
      </c>
      <c r="L127" s="63"/>
      <c r="M127" s="63"/>
      <c r="N127" s="77"/>
      <c r="O127" s="77"/>
      <c r="P127" s="77"/>
    </row>
    <row r="128" spans="1:16">
      <c r="A128" s="187"/>
      <c r="B128" s="187"/>
      <c r="C128" s="188"/>
      <c r="D128" s="187"/>
      <c r="E128" s="209"/>
      <c r="F128" s="61" t="s">
        <v>17</v>
      </c>
      <c r="G128" s="148">
        <f t="shared" si="6"/>
        <v>2757</v>
      </c>
      <c r="H128" s="62"/>
      <c r="I128" s="62"/>
      <c r="J128" s="62"/>
      <c r="K128" s="63">
        <v>2757</v>
      </c>
      <c r="L128" s="63"/>
      <c r="M128" s="63"/>
      <c r="N128" s="77"/>
      <c r="O128" s="77"/>
      <c r="P128" s="77"/>
    </row>
    <row r="129" spans="1:16">
      <c r="A129" s="170"/>
      <c r="B129" s="170"/>
      <c r="C129" s="172"/>
      <c r="D129" s="170"/>
      <c r="E129" s="209"/>
      <c r="F129" s="61" t="s">
        <v>18</v>
      </c>
      <c r="G129" s="134">
        <f t="shared" si="6"/>
        <v>8.6</v>
      </c>
      <c r="H129" s="62"/>
      <c r="I129" s="62"/>
      <c r="J129" s="62"/>
      <c r="K129" s="63">
        <v>8.6</v>
      </c>
      <c r="L129" s="63"/>
      <c r="M129" s="63"/>
      <c r="N129" s="77"/>
      <c r="O129" s="77"/>
      <c r="P129" s="77"/>
    </row>
    <row r="130" spans="1:16">
      <c r="A130" s="169">
        <v>11</v>
      </c>
      <c r="B130" s="169">
        <v>0</v>
      </c>
      <c r="C130" s="171" t="s">
        <v>49</v>
      </c>
      <c r="D130" s="169">
        <v>2</v>
      </c>
      <c r="E130" s="209" t="s">
        <v>28</v>
      </c>
      <c r="F130" s="61" t="s">
        <v>37</v>
      </c>
      <c r="G130" s="148">
        <f t="shared" si="6"/>
        <v>1</v>
      </c>
      <c r="H130" s="62"/>
      <c r="I130" s="62"/>
      <c r="J130" s="62"/>
      <c r="K130" s="63"/>
      <c r="L130" s="63"/>
      <c r="M130" s="63"/>
      <c r="N130" s="63">
        <v>1</v>
      </c>
      <c r="O130" s="77"/>
      <c r="P130" s="77"/>
    </row>
    <row r="131" spans="1:16">
      <c r="A131" s="187"/>
      <c r="B131" s="187"/>
      <c r="C131" s="188"/>
      <c r="D131" s="187"/>
      <c r="E131" s="209"/>
      <c r="F131" s="61" t="s">
        <v>17</v>
      </c>
      <c r="G131" s="148">
        <f t="shared" si="6"/>
        <v>1000</v>
      </c>
      <c r="H131" s="62"/>
      <c r="I131" s="62"/>
      <c r="J131" s="62"/>
      <c r="K131" s="63"/>
      <c r="L131" s="63"/>
      <c r="M131" s="63"/>
      <c r="N131" s="63">
        <v>1000</v>
      </c>
      <c r="O131" s="77"/>
      <c r="P131" s="77"/>
    </row>
    <row r="132" spans="1:16">
      <c r="A132" s="170"/>
      <c r="B132" s="170"/>
      <c r="C132" s="172"/>
      <c r="D132" s="170"/>
      <c r="E132" s="209"/>
      <c r="F132" s="61" t="s">
        <v>18</v>
      </c>
      <c r="G132" s="148">
        <f t="shared" si="6"/>
        <v>8</v>
      </c>
      <c r="H132" s="62"/>
      <c r="I132" s="62"/>
      <c r="J132" s="62"/>
      <c r="K132" s="63"/>
      <c r="L132" s="63"/>
      <c r="M132" s="63"/>
      <c r="N132" s="63">
        <v>8</v>
      </c>
      <c r="O132" s="77"/>
      <c r="P132" s="77"/>
    </row>
    <row r="133" spans="1:16" ht="21">
      <c r="A133" s="64">
        <v>11</v>
      </c>
      <c r="B133" s="64">
        <v>0</v>
      </c>
      <c r="C133" s="65" t="s">
        <v>51</v>
      </c>
      <c r="D133" s="64"/>
      <c r="E133" s="66" t="s">
        <v>52</v>
      </c>
      <c r="F133" s="15" t="s">
        <v>18</v>
      </c>
      <c r="G133" s="134">
        <f t="shared" si="6"/>
        <v>442.1</v>
      </c>
      <c r="H133" s="17">
        <f t="shared" ref="H133:M133" si="10">H135+H137+H139+H141</f>
        <v>29.5</v>
      </c>
      <c r="I133" s="17">
        <f t="shared" si="10"/>
        <v>43.3</v>
      </c>
      <c r="J133" s="17">
        <f t="shared" si="10"/>
        <v>49.5</v>
      </c>
      <c r="K133" s="17">
        <f t="shared" si="10"/>
        <v>48.3</v>
      </c>
      <c r="L133" s="17">
        <f t="shared" si="10"/>
        <v>54.3</v>
      </c>
      <c r="M133" s="17">
        <f t="shared" si="10"/>
        <v>54.3</v>
      </c>
      <c r="N133" s="17">
        <f t="shared" ref="N133:P133" si="11">N135+N137+N139+N141</f>
        <v>54.3</v>
      </c>
      <c r="O133" s="17">
        <f t="shared" si="11"/>
        <v>54.3</v>
      </c>
      <c r="P133" s="17">
        <f t="shared" si="11"/>
        <v>54.3</v>
      </c>
    </row>
    <row r="134" spans="1:16">
      <c r="A134" s="169">
        <v>11</v>
      </c>
      <c r="B134" s="169">
        <v>0</v>
      </c>
      <c r="C134" s="171" t="s">
        <v>51</v>
      </c>
      <c r="D134" s="169">
        <v>1</v>
      </c>
      <c r="E134" s="173" t="s">
        <v>53</v>
      </c>
      <c r="F134" s="15" t="s">
        <v>54</v>
      </c>
      <c r="G134" s="148">
        <f t="shared" si="6"/>
        <v>9</v>
      </c>
      <c r="H134" s="29">
        <v>1</v>
      </c>
      <c r="I134" s="29">
        <v>1</v>
      </c>
      <c r="J134" s="29">
        <v>1</v>
      </c>
      <c r="K134" s="29">
        <v>1</v>
      </c>
      <c r="L134" s="29">
        <v>1</v>
      </c>
      <c r="M134" s="29">
        <v>1</v>
      </c>
      <c r="N134" s="133">
        <v>1</v>
      </c>
      <c r="O134" s="133">
        <v>1</v>
      </c>
      <c r="P134" s="133">
        <v>1</v>
      </c>
    </row>
    <row r="135" spans="1:16">
      <c r="A135" s="170"/>
      <c r="B135" s="170"/>
      <c r="C135" s="172"/>
      <c r="D135" s="170"/>
      <c r="E135" s="173"/>
      <c r="F135" s="20" t="s">
        <v>55</v>
      </c>
      <c r="G135" s="148">
        <f t="shared" si="6"/>
        <v>27</v>
      </c>
      <c r="H135" s="29">
        <v>3</v>
      </c>
      <c r="I135" s="29">
        <v>3</v>
      </c>
      <c r="J135" s="29">
        <v>3</v>
      </c>
      <c r="K135" s="29">
        <v>3</v>
      </c>
      <c r="L135" s="29">
        <v>3</v>
      </c>
      <c r="M135" s="29">
        <v>3</v>
      </c>
      <c r="N135" s="133">
        <v>3</v>
      </c>
      <c r="O135" s="133">
        <v>3</v>
      </c>
      <c r="P135" s="133">
        <v>3</v>
      </c>
    </row>
    <row r="136" spans="1:16">
      <c r="A136" s="169">
        <v>11</v>
      </c>
      <c r="B136" s="169">
        <v>0</v>
      </c>
      <c r="C136" s="171" t="s">
        <v>51</v>
      </c>
      <c r="D136" s="169">
        <v>2</v>
      </c>
      <c r="E136" s="173" t="s">
        <v>56</v>
      </c>
      <c r="F136" s="15" t="s">
        <v>43</v>
      </c>
      <c r="G136" s="148">
        <f t="shared" si="6"/>
        <v>10</v>
      </c>
      <c r="H136" s="29"/>
      <c r="I136" s="29">
        <v>5</v>
      </c>
      <c r="J136" s="29">
        <v>5</v>
      </c>
      <c r="K136" s="29"/>
      <c r="L136" s="29"/>
      <c r="M136" s="29"/>
      <c r="N136" s="133"/>
      <c r="O136" s="133"/>
      <c r="P136" s="133"/>
    </row>
    <row r="137" spans="1:16">
      <c r="A137" s="170"/>
      <c r="B137" s="170"/>
      <c r="C137" s="172"/>
      <c r="D137" s="170"/>
      <c r="E137" s="173"/>
      <c r="F137" s="15" t="s">
        <v>55</v>
      </c>
      <c r="G137" s="148">
        <f t="shared" si="6"/>
        <v>15</v>
      </c>
      <c r="H137" s="29"/>
      <c r="I137" s="29">
        <v>7.5</v>
      </c>
      <c r="J137" s="29">
        <v>7.5</v>
      </c>
      <c r="K137" s="29"/>
      <c r="L137" s="29"/>
      <c r="M137" s="29"/>
      <c r="N137" s="133"/>
      <c r="O137" s="133"/>
      <c r="P137" s="133"/>
    </row>
    <row r="138" spans="1:16">
      <c r="A138" s="169">
        <v>11</v>
      </c>
      <c r="B138" s="169">
        <v>0</v>
      </c>
      <c r="C138" s="171" t="s">
        <v>51</v>
      </c>
      <c r="D138" s="169">
        <v>3</v>
      </c>
      <c r="E138" s="173" t="s">
        <v>57</v>
      </c>
      <c r="F138" s="15" t="s">
        <v>54</v>
      </c>
      <c r="G138" s="148">
        <f t="shared" si="6"/>
        <v>9</v>
      </c>
      <c r="H138" s="29">
        <v>1</v>
      </c>
      <c r="I138" s="29">
        <v>1</v>
      </c>
      <c r="J138" s="29">
        <v>1</v>
      </c>
      <c r="K138" s="29">
        <v>1</v>
      </c>
      <c r="L138" s="29">
        <v>1</v>
      </c>
      <c r="M138" s="29">
        <v>1</v>
      </c>
      <c r="N138" s="133">
        <v>1</v>
      </c>
      <c r="O138" s="133">
        <v>1</v>
      </c>
      <c r="P138" s="133">
        <v>1</v>
      </c>
    </row>
    <row r="139" spans="1:16">
      <c r="A139" s="170"/>
      <c r="B139" s="170"/>
      <c r="C139" s="172"/>
      <c r="D139" s="170"/>
      <c r="E139" s="173"/>
      <c r="F139" s="15" t="s">
        <v>55</v>
      </c>
      <c r="G139" s="134">
        <f t="shared" si="6"/>
        <v>13.5</v>
      </c>
      <c r="H139" s="29">
        <v>1.5</v>
      </c>
      <c r="I139" s="29">
        <v>1.5</v>
      </c>
      <c r="J139" s="29">
        <v>1.5</v>
      </c>
      <c r="K139" s="29">
        <v>1.5</v>
      </c>
      <c r="L139" s="29">
        <v>1.5</v>
      </c>
      <c r="M139" s="29">
        <v>1.5</v>
      </c>
      <c r="N139" s="133">
        <v>1.5</v>
      </c>
      <c r="O139" s="133">
        <v>1.5</v>
      </c>
      <c r="P139" s="133">
        <v>1.5</v>
      </c>
    </row>
    <row r="140" spans="1:16">
      <c r="A140" s="169">
        <v>11</v>
      </c>
      <c r="B140" s="169">
        <v>0</v>
      </c>
      <c r="C140" s="171" t="s">
        <v>51</v>
      </c>
      <c r="D140" s="169">
        <v>4</v>
      </c>
      <c r="E140" s="173" t="s">
        <v>58</v>
      </c>
      <c r="F140" s="15" t="s">
        <v>43</v>
      </c>
      <c r="G140" s="148">
        <f t="shared" ref="G140:G188" si="12">H140+I140+J140+K140+L140+M140+N140+O140+P140</f>
        <v>310</v>
      </c>
      <c r="H140" s="29">
        <v>20</v>
      </c>
      <c r="I140" s="29">
        <v>25</v>
      </c>
      <c r="J140" s="29">
        <v>30</v>
      </c>
      <c r="K140" s="29">
        <v>35</v>
      </c>
      <c r="L140" s="29">
        <v>40</v>
      </c>
      <c r="M140" s="29">
        <v>40</v>
      </c>
      <c r="N140" s="133">
        <v>40</v>
      </c>
      <c r="O140" s="133">
        <v>40</v>
      </c>
      <c r="P140" s="133">
        <v>40</v>
      </c>
    </row>
    <row r="141" spans="1:16">
      <c r="A141" s="170"/>
      <c r="B141" s="170"/>
      <c r="C141" s="172"/>
      <c r="D141" s="170"/>
      <c r="E141" s="189"/>
      <c r="F141" s="67" t="s">
        <v>55</v>
      </c>
      <c r="G141" s="134">
        <f t="shared" si="12"/>
        <v>386.6</v>
      </c>
      <c r="H141" s="29">
        <v>25</v>
      </c>
      <c r="I141" s="29">
        <v>31.3</v>
      </c>
      <c r="J141" s="29">
        <v>37.5</v>
      </c>
      <c r="K141" s="29">
        <v>43.8</v>
      </c>
      <c r="L141" s="29">
        <v>49.8</v>
      </c>
      <c r="M141" s="29">
        <v>49.8</v>
      </c>
      <c r="N141" s="133">
        <v>49.8</v>
      </c>
      <c r="O141" s="133">
        <v>49.8</v>
      </c>
      <c r="P141" s="133">
        <v>49.8</v>
      </c>
    </row>
    <row r="142" spans="1:16" ht="31.5">
      <c r="A142" s="64">
        <v>11</v>
      </c>
      <c r="B142" s="64">
        <v>0</v>
      </c>
      <c r="C142" s="65" t="s">
        <v>59</v>
      </c>
      <c r="D142" s="64"/>
      <c r="E142" s="66" t="s">
        <v>60</v>
      </c>
      <c r="F142" s="15" t="s">
        <v>18</v>
      </c>
      <c r="G142" s="134">
        <f t="shared" si="12"/>
        <v>97.800000000000011</v>
      </c>
      <c r="H142" s="17">
        <v>0</v>
      </c>
      <c r="I142" s="17">
        <v>0</v>
      </c>
      <c r="J142" s="17">
        <f>J143+J170</f>
        <v>0</v>
      </c>
      <c r="K142" s="17">
        <f>K143+K170</f>
        <v>0</v>
      </c>
      <c r="L142" s="17">
        <f>L144+L171</f>
        <v>0</v>
      </c>
      <c r="M142" s="17">
        <f>M144+M171</f>
        <v>10</v>
      </c>
      <c r="N142" s="17">
        <f>N143+N170</f>
        <v>87.800000000000011</v>
      </c>
      <c r="O142" s="17">
        <f>O143+O170</f>
        <v>0</v>
      </c>
      <c r="P142" s="17">
        <f>P143+P170</f>
        <v>0</v>
      </c>
    </row>
    <row r="143" spans="1:16">
      <c r="A143" s="27">
        <v>11</v>
      </c>
      <c r="B143" s="27">
        <v>0</v>
      </c>
      <c r="C143" s="28" t="s">
        <v>59</v>
      </c>
      <c r="D143" s="27">
        <v>1</v>
      </c>
      <c r="E143" s="68" t="s">
        <v>61</v>
      </c>
      <c r="F143" s="20" t="s">
        <v>18</v>
      </c>
      <c r="G143" s="134">
        <f t="shared" si="12"/>
        <v>46.400000000000006</v>
      </c>
      <c r="H143" s="17"/>
      <c r="I143" s="17"/>
      <c r="J143" s="17"/>
      <c r="K143" s="17"/>
      <c r="L143" s="133"/>
      <c r="M143" s="133"/>
      <c r="N143" s="133">
        <f>N144+N146+N147+N155+N160+N167+N169</f>
        <v>46.400000000000006</v>
      </c>
      <c r="O143" s="77"/>
      <c r="P143" s="77"/>
    </row>
    <row r="144" spans="1:16" ht="21">
      <c r="A144" s="69"/>
      <c r="B144" s="69"/>
      <c r="C144" s="69"/>
      <c r="D144" s="69"/>
      <c r="E144" s="34" t="s">
        <v>62</v>
      </c>
      <c r="F144" s="20" t="s">
        <v>18</v>
      </c>
      <c r="G144" s="148">
        <f t="shared" si="12"/>
        <v>5</v>
      </c>
      <c r="H144" s="17"/>
      <c r="I144" s="17"/>
      <c r="J144" s="17"/>
      <c r="K144" s="17"/>
      <c r="L144" s="133"/>
      <c r="M144" s="133">
        <v>5</v>
      </c>
      <c r="N144" s="133"/>
      <c r="O144" s="77"/>
      <c r="P144" s="77"/>
    </row>
    <row r="145" spans="1:16">
      <c r="A145" s="70"/>
      <c r="B145" s="70"/>
      <c r="C145" s="70"/>
      <c r="D145" s="70"/>
      <c r="E145" s="217" t="s">
        <v>63</v>
      </c>
      <c r="F145" s="20" t="s">
        <v>43</v>
      </c>
      <c r="G145" s="148">
        <f t="shared" si="12"/>
        <v>4</v>
      </c>
      <c r="H145" s="29"/>
      <c r="I145" s="29"/>
      <c r="J145" s="29"/>
      <c r="K145" s="29"/>
      <c r="L145" s="29"/>
      <c r="M145" s="29"/>
      <c r="N145" s="133">
        <v>4</v>
      </c>
      <c r="O145" s="77"/>
      <c r="P145" s="77"/>
    </row>
    <row r="146" spans="1:16">
      <c r="A146" s="70"/>
      <c r="B146" s="70"/>
      <c r="C146" s="70"/>
      <c r="D146" s="70"/>
      <c r="E146" s="218"/>
      <c r="F146" s="20" t="s">
        <v>18</v>
      </c>
      <c r="G146" s="134">
        <f t="shared" si="12"/>
        <v>17.2</v>
      </c>
      <c r="H146" s="29"/>
      <c r="I146" s="29"/>
      <c r="J146" s="29"/>
      <c r="K146" s="29"/>
      <c r="L146" s="29"/>
      <c r="M146" s="29"/>
      <c r="N146" s="133">
        <v>17.2</v>
      </c>
      <c r="O146" s="77"/>
      <c r="P146" s="77"/>
    </row>
    <row r="147" spans="1:16" ht="25.5" customHeight="1">
      <c r="A147" s="70"/>
      <c r="B147" s="70"/>
      <c r="C147" s="70"/>
      <c r="D147" s="70"/>
      <c r="E147" s="34" t="s">
        <v>64</v>
      </c>
      <c r="F147" s="20" t="s">
        <v>18</v>
      </c>
      <c r="G147" s="134">
        <f t="shared" si="12"/>
        <v>5.3</v>
      </c>
      <c r="H147" s="17"/>
      <c r="I147" s="17"/>
      <c r="J147" s="29"/>
      <c r="K147" s="17"/>
      <c r="L147" s="29"/>
      <c r="M147" s="133"/>
      <c r="N147" s="133">
        <v>5.3</v>
      </c>
      <c r="O147" s="77"/>
      <c r="P147" s="77"/>
    </row>
    <row r="148" spans="1:16">
      <c r="A148" s="70"/>
      <c r="B148" s="70"/>
      <c r="C148" s="70"/>
      <c r="D148" s="70"/>
      <c r="E148" s="26" t="s">
        <v>65</v>
      </c>
      <c r="F148" s="20" t="s">
        <v>37</v>
      </c>
      <c r="G148" s="148">
        <f t="shared" si="12"/>
        <v>1</v>
      </c>
      <c r="H148" s="29"/>
      <c r="I148" s="29"/>
      <c r="J148" s="29"/>
      <c r="K148" s="29"/>
      <c r="L148" s="29"/>
      <c r="M148" s="29"/>
      <c r="N148" s="133">
        <v>1</v>
      </c>
      <c r="O148" s="77"/>
      <c r="P148" s="77"/>
    </row>
    <row r="149" spans="1:16">
      <c r="A149" s="70"/>
      <c r="B149" s="70"/>
      <c r="C149" s="70"/>
      <c r="D149" s="70"/>
      <c r="E149" s="32"/>
      <c r="F149" s="20" t="s">
        <v>66</v>
      </c>
      <c r="G149" s="134">
        <f t="shared" si="12"/>
        <v>0.5</v>
      </c>
      <c r="H149" s="29"/>
      <c r="I149" s="29"/>
      <c r="J149" s="29"/>
      <c r="K149" s="29"/>
      <c r="L149" s="29"/>
      <c r="M149" s="29"/>
      <c r="N149" s="133">
        <v>0.5</v>
      </c>
      <c r="O149" s="77"/>
      <c r="P149" s="77"/>
    </row>
    <row r="150" spans="1:16">
      <c r="A150" s="70"/>
      <c r="B150" s="70"/>
      <c r="C150" s="70"/>
      <c r="D150" s="70"/>
      <c r="E150" s="135" t="s">
        <v>67</v>
      </c>
      <c r="F150" s="132" t="s">
        <v>43</v>
      </c>
      <c r="G150" s="148">
        <f t="shared" si="12"/>
        <v>1</v>
      </c>
      <c r="H150" s="133"/>
      <c r="I150" s="133"/>
      <c r="J150" s="133"/>
      <c r="K150" s="133"/>
      <c r="L150" s="29"/>
      <c r="M150" s="29"/>
      <c r="N150" s="133">
        <v>1</v>
      </c>
      <c r="O150" s="77"/>
      <c r="P150" s="77"/>
    </row>
    <row r="151" spans="1:16">
      <c r="A151" s="70"/>
      <c r="B151" s="70"/>
      <c r="C151" s="70"/>
      <c r="D151" s="70"/>
      <c r="E151" s="152"/>
      <c r="F151" s="132" t="s">
        <v>55</v>
      </c>
      <c r="G151" s="154">
        <f t="shared" si="12"/>
        <v>0.8</v>
      </c>
      <c r="H151" s="133"/>
      <c r="I151" s="133"/>
      <c r="J151" s="133"/>
      <c r="K151" s="133"/>
      <c r="L151" s="29"/>
      <c r="M151" s="29"/>
      <c r="N151" s="133">
        <v>0.8</v>
      </c>
      <c r="O151" s="77"/>
      <c r="P151" s="77"/>
    </row>
    <row r="152" spans="1:16">
      <c r="A152" s="139">
        <v>1</v>
      </c>
      <c r="B152" s="139">
        <v>2</v>
      </c>
      <c r="C152" s="139">
        <v>3</v>
      </c>
      <c r="D152" s="139">
        <v>4</v>
      </c>
      <c r="E152" s="138">
        <v>5</v>
      </c>
      <c r="F152" s="138">
        <v>6</v>
      </c>
      <c r="G152" s="138">
        <v>7</v>
      </c>
      <c r="H152" s="139">
        <v>8</v>
      </c>
      <c r="I152" s="6" t="s">
        <v>10</v>
      </c>
      <c r="J152" s="7">
        <v>10</v>
      </c>
      <c r="K152" s="7">
        <v>11</v>
      </c>
      <c r="L152" s="7">
        <v>12</v>
      </c>
      <c r="M152" s="7">
        <v>13</v>
      </c>
      <c r="N152" s="147">
        <v>14</v>
      </c>
      <c r="O152" s="147">
        <v>15</v>
      </c>
      <c r="P152" s="147">
        <v>16</v>
      </c>
    </row>
    <row r="153" spans="1:16">
      <c r="A153" s="70"/>
      <c r="B153" s="70"/>
      <c r="C153" s="70"/>
      <c r="D153" s="70"/>
      <c r="E153" s="219" t="s">
        <v>68</v>
      </c>
      <c r="F153" s="33" t="s">
        <v>43</v>
      </c>
      <c r="G153" s="155">
        <f t="shared" si="12"/>
        <v>4</v>
      </c>
      <c r="H153" s="29"/>
      <c r="I153" s="29"/>
      <c r="J153" s="29"/>
      <c r="K153" s="29"/>
      <c r="L153" s="29"/>
      <c r="M153" s="29"/>
      <c r="N153" s="133">
        <v>4</v>
      </c>
      <c r="O153" s="77"/>
      <c r="P153" s="77"/>
    </row>
    <row r="154" spans="1:16">
      <c r="A154" s="70"/>
      <c r="B154" s="70"/>
      <c r="C154" s="70"/>
      <c r="D154" s="70"/>
      <c r="E154" s="216"/>
      <c r="F154" s="20" t="s">
        <v>55</v>
      </c>
      <c r="G154" s="148">
        <f t="shared" si="12"/>
        <v>4</v>
      </c>
      <c r="H154" s="29"/>
      <c r="I154" s="29"/>
      <c r="J154" s="29"/>
      <c r="K154" s="29"/>
      <c r="L154" s="29"/>
      <c r="M154" s="29"/>
      <c r="N154" s="133">
        <v>4</v>
      </c>
      <c r="O154" s="77"/>
      <c r="P154" s="77"/>
    </row>
    <row r="155" spans="1:16" ht="21">
      <c r="A155" s="70"/>
      <c r="B155" s="70"/>
      <c r="C155" s="70"/>
      <c r="D155" s="70"/>
      <c r="E155" s="34" t="s">
        <v>69</v>
      </c>
      <c r="F155" s="20" t="s">
        <v>55</v>
      </c>
      <c r="G155" s="134">
        <f t="shared" si="12"/>
        <v>5.0999999999999996</v>
      </c>
      <c r="H155" s="29"/>
      <c r="I155" s="29"/>
      <c r="J155" s="29"/>
      <c r="K155" s="29"/>
      <c r="L155" s="29"/>
      <c r="M155" s="29"/>
      <c r="N155" s="133">
        <v>5.0999999999999996</v>
      </c>
      <c r="O155" s="77"/>
      <c r="P155" s="77"/>
    </row>
    <row r="156" spans="1:16">
      <c r="A156" s="70"/>
      <c r="B156" s="70"/>
      <c r="C156" s="70"/>
      <c r="D156" s="70"/>
      <c r="E156" s="200" t="s">
        <v>70</v>
      </c>
      <c r="F156" s="20" t="s">
        <v>54</v>
      </c>
      <c r="G156" s="148">
        <f t="shared" si="12"/>
        <v>2</v>
      </c>
      <c r="H156" s="29"/>
      <c r="I156" s="29"/>
      <c r="J156" s="29"/>
      <c r="K156" s="29"/>
      <c r="L156" s="29"/>
      <c r="M156" s="29"/>
      <c r="N156" s="133">
        <v>2</v>
      </c>
      <c r="O156" s="77"/>
      <c r="P156" s="77"/>
    </row>
    <row r="157" spans="1:16">
      <c r="A157" s="70"/>
      <c r="B157" s="70"/>
      <c r="C157" s="70"/>
      <c r="D157" s="70"/>
      <c r="E157" s="216"/>
      <c r="F157" s="20" t="s">
        <v>55</v>
      </c>
      <c r="G157" s="148">
        <f t="shared" si="12"/>
        <v>1</v>
      </c>
      <c r="H157" s="29"/>
      <c r="I157" s="29"/>
      <c r="J157" s="29"/>
      <c r="K157" s="29"/>
      <c r="L157" s="29"/>
      <c r="M157" s="29"/>
      <c r="N157" s="133">
        <v>1</v>
      </c>
      <c r="O157" s="77"/>
      <c r="P157" s="77"/>
    </row>
    <row r="158" spans="1:16">
      <c r="A158" s="70"/>
      <c r="B158" s="70"/>
      <c r="C158" s="70"/>
      <c r="D158" s="70"/>
      <c r="E158" s="200" t="s">
        <v>71</v>
      </c>
      <c r="F158" s="20" t="s">
        <v>43</v>
      </c>
      <c r="G158" s="148">
        <f t="shared" si="12"/>
        <v>4</v>
      </c>
      <c r="H158" s="29"/>
      <c r="I158" s="29"/>
      <c r="J158" s="29"/>
      <c r="K158" s="29"/>
      <c r="L158" s="29"/>
      <c r="M158" s="29"/>
      <c r="N158" s="133">
        <v>4</v>
      </c>
      <c r="O158" s="77"/>
      <c r="P158" s="77"/>
    </row>
    <row r="159" spans="1:16">
      <c r="A159" s="70"/>
      <c r="B159" s="70"/>
      <c r="C159" s="70"/>
      <c r="D159" s="70"/>
      <c r="E159" s="216"/>
      <c r="F159" s="20" t="s">
        <v>55</v>
      </c>
      <c r="G159" s="134">
        <f t="shared" si="12"/>
        <v>4.0999999999999996</v>
      </c>
      <c r="H159" s="29"/>
      <c r="I159" s="29"/>
      <c r="J159" s="29"/>
      <c r="K159" s="29"/>
      <c r="L159" s="29"/>
      <c r="M159" s="29"/>
      <c r="N159" s="133">
        <v>4.0999999999999996</v>
      </c>
      <c r="O159" s="77"/>
      <c r="P159" s="77"/>
    </row>
    <row r="160" spans="1:16" ht="21">
      <c r="A160" s="70"/>
      <c r="B160" s="70"/>
      <c r="C160" s="70"/>
      <c r="D160" s="70"/>
      <c r="E160" s="34" t="s">
        <v>72</v>
      </c>
      <c r="F160" s="20" t="s">
        <v>55</v>
      </c>
      <c r="G160" s="134">
        <f t="shared" si="12"/>
        <v>8.8000000000000007</v>
      </c>
      <c r="H160" s="29"/>
      <c r="I160" s="29"/>
      <c r="J160" s="29"/>
      <c r="K160" s="29"/>
      <c r="L160" s="29"/>
      <c r="M160" s="29"/>
      <c r="N160" s="133">
        <v>8.8000000000000007</v>
      </c>
      <c r="O160" s="77"/>
      <c r="P160" s="77"/>
    </row>
    <row r="161" spans="1:16">
      <c r="A161" s="70"/>
      <c r="B161" s="70"/>
      <c r="C161" s="70"/>
      <c r="D161" s="70"/>
      <c r="E161" s="200" t="s">
        <v>73</v>
      </c>
      <c r="F161" s="20" t="s">
        <v>54</v>
      </c>
      <c r="G161" s="148">
        <f t="shared" si="12"/>
        <v>1</v>
      </c>
      <c r="H161" s="29"/>
      <c r="I161" s="29"/>
      <c r="J161" s="29"/>
      <c r="K161" s="29"/>
      <c r="L161" s="29"/>
      <c r="M161" s="29"/>
      <c r="N161" s="133">
        <v>1</v>
      </c>
      <c r="O161" s="77"/>
      <c r="P161" s="77"/>
    </row>
    <row r="162" spans="1:16">
      <c r="A162" s="70"/>
      <c r="B162" s="70"/>
      <c r="C162" s="70"/>
      <c r="D162" s="70"/>
      <c r="E162" s="216"/>
      <c r="F162" s="20" t="s">
        <v>55</v>
      </c>
      <c r="G162" s="148">
        <f t="shared" si="12"/>
        <v>3</v>
      </c>
      <c r="H162" s="29"/>
      <c r="I162" s="29"/>
      <c r="J162" s="29"/>
      <c r="K162" s="29"/>
      <c r="L162" s="29"/>
      <c r="M162" s="29"/>
      <c r="N162" s="133">
        <v>3</v>
      </c>
      <c r="O162" s="77"/>
      <c r="P162" s="77"/>
    </row>
    <row r="163" spans="1:16">
      <c r="A163" s="70"/>
      <c r="B163" s="70"/>
      <c r="C163" s="70"/>
      <c r="D163" s="70"/>
      <c r="E163" s="200" t="s">
        <v>74</v>
      </c>
      <c r="F163" s="20" t="s">
        <v>54</v>
      </c>
      <c r="G163" s="148">
        <f t="shared" si="12"/>
        <v>1</v>
      </c>
      <c r="H163" s="29"/>
      <c r="I163" s="29"/>
      <c r="J163" s="29"/>
      <c r="K163" s="29"/>
      <c r="L163" s="29"/>
      <c r="M163" s="29"/>
      <c r="N163" s="133">
        <v>1</v>
      </c>
      <c r="O163" s="77"/>
      <c r="P163" s="77"/>
    </row>
    <row r="164" spans="1:16">
      <c r="A164" s="70"/>
      <c r="B164" s="70"/>
      <c r="C164" s="70"/>
      <c r="D164" s="70"/>
      <c r="E164" s="216"/>
      <c r="F164" s="20" t="s">
        <v>55</v>
      </c>
      <c r="G164" s="134">
        <f t="shared" si="12"/>
        <v>0.8</v>
      </c>
      <c r="H164" s="29"/>
      <c r="I164" s="29"/>
      <c r="J164" s="29"/>
      <c r="K164" s="29"/>
      <c r="L164" s="29"/>
      <c r="M164" s="29"/>
      <c r="N164" s="133">
        <v>0.8</v>
      </c>
      <c r="O164" s="77"/>
      <c r="P164" s="77"/>
    </row>
    <row r="165" spans="1:16">
      <c r="A165" s="70"/>
      <c r="B165" s="70"/>
      <c r="C165" s="70"/>
      <c r="D165" s="70"/>
      <c r="E165" s="200" t="s">
        <v>75</v>
      </c>
      <c r="F165" s="20" t="s">
        <v>43</v>
      </c>
      <c r="G165" s="148">
        <f t="shared" si="12"/>
        <v>5</v>
      </c>
      <c r="H165" s="29"/>
      <c r="I165" s="29"/>
      <c r="J165" s="29"/>
      <c r="K165" s="29"/>
      <c r="L165" s="29"/>
      <c r="M165" s="29"/>
      <c r="N165" s="133">
        <v>5</v>
      </c>
      <c r="O165" s="77"/>
      <c r="P165" s="77"/>
    </row>
    <row r="166" spans="1:16">
      <c r="A166" s="70"/>
      <c r="B166" s="70"/>
      <c r="C166" s="70"/>
      <c r="D166" s="70"/>
      <c r="E166" s="216"/>
      <c r="F166" s="20" t="s">
        <v>55</v>
      </c>
      <c r="G166" s="148">
        <f t="shared" si="12"/>
        <v>5</v>
      </c>
      <c r="H166" s="29"/>
      <c r="I166" s="29"/>
      <c r="J166" s="29"/>
      <c r="K166" s="29"/>
      <c r="L166" s="29"/>
      <c r="M166" s="29"/>
      <c r="N166" s="133">
        <v>5</v>
      </c>
      <c r="O166" s="77"/>
      <c r="P166" s="77"/>
    </row>
    <row r="167" spans="1:16" ht="21">
      <c r="A167" s="70"/>
      <c r="B167" s="70"/>
      <c r="C167" s="70"/>
      <c r="D167" s="70"/>
      <c r="E167" s="34" t="s">
        <v>76</v>
      </c>
      <c r="F167" s="20" t="s">
        <v>55</v>
      </c>
      <c r="G167" s="148">
        <f t="shared" si="12"/>
        <v>5</v>
      </c>
      <c r="H167" s="29"/>
      <c r="I167" s="29"/>
      <c r="J167" s="29"/>
      <c r="K167" s="29"/>
      <c r="L167" s="29"/>
      <c r="M167" s="29"/>
      <c r="N167" s="133">
        <v>5</v>
      </c>
      <c r="O167" s="77"/>
      <c r="P167" s="77"/>
    </row>
    <row r="168" spans="1:16">
      <c r="A168" s="70"/>
      <c r="B168" s="70"/>
      <c r="C168" s="70"/>
      <c r="D168" s="70"/>
      <c r="E168" s="217" t="s">
        <v>77</v>
      </c>
      <c r="F168" s="20" t="s">
        <v>43</v>
      </c>
      <c r="G168" s="148">
        <f t="shared" si="12"/>
        <v>2</v>
      </c>
      <c r="H168" s="29"/>
      <c r="I168" s="29"/>
      <c r="J168" s="29"/>
      <c r="K168" s="29"/>
      <c r="L168" s="29"/>
      <c r="M168" s="29"/>
      <c r="N168" s="133">
        <v>2</v>
      </c>
      <c r="O168" s="77"/>
      <c r="P168" s="77"/>
    </row>
    <row r="169" spans="1:16">
      <c r="A169" s="71"/>
      <c r="B169" s="71"/>
      <c r="C169" s="71"/>
      <c r="D169" s="71"/>
      <c r="E169" s="218"/>
      <c r="F169" s="20" t="s">
        <v>55</v>
      </c>
      <c r="G169" s="148">
        <f t="shared" si="12"/>
        <v>5</v>
      </c>
      <c r="H169" s="29"/>
      <c r="I169" s="29"/>
      <c r="J169" s="29"/>
      <c r="K169" s="29"/>
      <c r="L169" s="29"/>
      <c r="M169" s="29"/>
      <c r="N169" s="133">
        <v>5</v>
      </c>
      <c r="O169" s="77"/>
      <c r="P169" s="77"/>
    </row>
    <row r="170" spans="1:16">
      <c r="A170" s="27">
        <v>11</v>
      </c>
      <c r="B170" s="27">
        <v>0</v>
      </c>
      <c r="C170" s="28" t="s">
        <v>59</v>
      </c>
      <c r="D170" s="27">
        <v>2</v>
      </c>
      <c r="E170" s="14" t="s">
        <v>78</v>
      </c>
      <c r="F170" s="15" t="s">
        <v>18</v>
      </c>
      <c r="G170" s="134">
        <f t="shared" si="12"/>
        <v>46.400000000000006</v>
      </c>
      <c r="H170" s="17"/>
      <c r="I170" s="17"/>
      <c r="J170" s="17"/>
      <c r="K170" s="17"/>
      <c r="L170" s="17"/>
      <c r="M170" s="17">
        <v>5</v>
      </c>
      <c r="N170" s="17">
        <f>N171+N173+N174+N181+N186+N194</f>
        <v>41.400000000000006</v>
      </c>
      <c r="O170" s="77"/>
      <c r="P170" s="77"/>
    </row>
    <row r="171" spans="1:16" ht="21">
      <c r="A171" s="211"/>
      <c r="B171" s="211"/>
      <c r="C171" s="211"/>
      <c r="D171" s="211"/>
      <c r="E171" s="14" t="s">
        <v>62</v>
      </c>
      <c r="F171" s="20" t="s">
        <v>18</v>
      </c>
      <c r="G171" s="148">
        <f t="shared" si="12"/>
        <v>5</v>
      </c>
      <c r="H171" s="29"/>
      <c r="I171" s="29"/>
      <c r="J171" s="29"/>
      <c r="K171" s="29"/>
      <c r="L171" s="29"/>
      <c r="M171" s="133">
        <v>5</v>
      </c>
      <c r="N171" s="133"/>
      <c r="O171" s="77"/>
      <c r="P171" s="77"/>
    </row>
    <row r="172" spans="1:16">
      <c r="A172" s="211"/>
      <c r="B172" s="211"/>
      <c r="C172" s="211"/>
      <c r="D172" s="211"/>
      <c r="E172" s="210" t="s">
        <v>63</v>
      </c>
      <c r="F172" s="20" t="s">
        <v>43</v>
      </c>
      <c r="G172" s="148">
        <f t="shared" si="12"/>
        <v>4</v>
      </c>
      <c r="H172" s="29"/>
      <c r="I172" s="29"/>
      <c r="J172" s="29"/>
      <c r="K172" s="29"/>
      <c r="L172" s="29"/>
      <c r="M172" s="133"/>
      <c r="N172" s="133">
        <v>4</v>
      </c>
      <c r="O172" s="77"/>
      <c r="P172" s="77"/>
    </row>
    <row r="173" spans="1:16">
      <c r="A173" s="211"/>
      <c r="B173" s="211"/>
      <c r="C173" s="211"/>
      <c r="D173" s="211"/>
      <c r="E173" s="210"/>
      <c r="F173" s="20" t="s">
        <v>18</v>
      </c>
      <c r="G173" s="134">
        <f t="shared" si="12"/>
        <v>17.2</v>
      </c>
      <c r="H173" s="29"/>
      <c r="I173" s="29"/>
      <c r="J173" s="29"/>
      <c r="K173" s="29"/>
      <c r="L173" s="29"/>
      <c r="M173" s="133"/>
      <c r="N173" s="133">
        <v>17.2</v>
      </c>
      <c r="O173" s="77"/>
      <c r="P173" s="77"/>
    </row>
    <row r="174" spans="1:16" ht="21">
      <c r="A174" s="211"/>
      <c r="B174" s="211"/>
      <c r="C174" s="211"/>
      <c r="D174" s="211"/>
      <c r="E174" s="14" t="s">
        <v>64</v>
      </c>
      <c r="F174" s="20" t="s">
        <v>18</v>
      </c>
      <c r="G174" s="134">
        <f t="shared" si="12"/>
        <v>5.3</v>
      </c>
      <c r="H174" s="29"/>
      <c r="I174" s="29"/>
      <c r="J174" s="29"/>
      <c r="K174" s="29"/>
      <c r="L174" s="29"/>
      <c r="M174" s="133"/>
      <c r="N174" s="133">
        <v>5.3</v>
      </c>
      <c r="O174" s="77"/>
      <c r="P174" s="77"/>
    </row>
    <row r="175" spans="1:16">
      <c r="A175" s="211"/>
      <c r="B175" s="211"/>
      <c r="C175" s="211"/>
      <c r="D175" s="211"/>
      <c r="E175" s="173" t="s">
        <v>65</v>
      </c>
      <c r="F175" s="20" t="s">
        <v>37</v>
      </c>
      <c r="G175" s="148">
        <f t="shared" si="12"/>
        <v>1</v>
      </c>
      <c r="H175" s="29"/>
      <c r="I175" s="29"/>
      <c r="J175" s="29"/>
      <c r="K175" s="29"/>
      <c r="L175" s="29"/>
      <c r="M175" s="133"/>
      <c r="N175" s="133">
        <v>1</v>
      </c>
      <c r="O175" s="77"/>
      <c r="P175" s="77"/>
    </row>
    <row r="176" spans="1:16">
      <c r="A176" s="211"/>
      <c r="B176" s="211"/>
      <c r="C176" s="211"/>
      <c r="D176" s="211"/>
      <c r="E176" s="173"/>
      <c r="F176" s="20" t="s">
        <v>66</v>
      </c>
      <c r="G176" s="134">
        <f t="shared" si="12"/>
        <v>0.5</v>
      </c>
      <c r="H176" s="29"/>
      <c r="I176" s="29"/>
      <c r="J176" s="29"/>
      <c r="K176" s="29"/>
      <c r="L176" s="29"/>
      <c r="M176" s="133"/>
      <c r="N176" s="133">
        <v>0.5</v>
      </c>
      <c r="O176" s="77"/>
      <c r="P176" s="77"/>
    </row>
    <row r="177" spans="1:16">
      <c r="A177" s="211"/>
      <c r="B177" s="211"/>
      <c r="C177" s="211"/>
      <c r="D177" s="211"/>
      <c r="E177" s="173" t="s">
        <v>67</v>
      </c>
      <c r="F177" s="20" t="s">
        <v>43</v>
      </c>
      <c r="G177" s="148">
        <f t="shared" si="12"/>
        <v>1</v>
      </c>
      <c r="H177" s="29"/>
      <c r="I177" s="29"/>
      <c r="J177" s="29"/>
      <c r="K177" s="29"/>
      <c r="L177" s="29"/>
      <c r="M177" s="133"/>
      <c r="N177" s="133">
        <v>1</v>
      </c>
      <c r="O177" s="77"/>
      <c r="P177" s="77"/>
    </row>
    <row r="178" spans="1:16">
      <c r="A178" s="211"/>
      <c r="B178" s="211"/>
      <c r="C178" s="211"/>
      <c r="D178" s="211"/>
      <c r="E178" s="173"/>
      <c r="F178" s="20" t="s">
        <v>55</v>
      </c>
      <c r="G178" s="134">
        <f t="shared" si="12"/>
        <v>0.8</v>
      </c>
      <c r="H178" s="29"/>
      <c r="I178" s="29"/>
      <c r="J178" s="29"/>
      <c r="K178" s="29"/>
      <c r="L178" s="29"/>
      <c r="M178" s="133"/>
      <c r="N178" s="133">
        <v>0.8</v>
      </c>
      <c r="O178" s="77"/>
      <c r="P178" s="77"/>
    </row>
    <row r="179" spans="1:16">
      <c r="A179" s="211"/>
      <c r="B179" s="211"/>
      <c r="C179" s="211"/>
      <c r="D179" s="211"/>
      <c r="E179" s="173" t="s">
        <v>68</v>
      </c>
      <c r="F179" s="20" t="s">
        <v>43</v>
      </c>
      <c r="G179" s="148">
        <f t="shared" si="12"/>
        <v>4</v>
      </c>
      <c r="H179" s="29"/>
      <c r="I179" s="29"/>
      <c r="J179" s="29"/>
      <c r="K179" s="29"/>
      <c r="L179" s="29"/>
      <c r="M179" s="133"/>
      <c r="N179" s="133">
        <v>4</v>
      </c>
      <c r="O179" s="77"/>
      <c r="P179" s="77"/>
    </row>
    <row r="180" spans="1:16">
      <c r="A180" s="211"/>
      <c r="B180" s="211"/>
      <c r="C180" s="211"/>
      <c r="D180" s="211"/>
      <c r="E180" s="173"/>
      <c r="F180" s="20" t="s">
        <v>55</v>
      </c>
      <c r="G180" s="148">
        <f t="shared" si="12"/>
        <v>4</v>
      </c>
      <c r="H180" s="29"/>
      <c r="I180" s="29"/>
      <c r="J180" s="29"/>
      <c r="K180" s="29"/>
      <c r="L180" s="29"/>
      <c r="M180" s="133"/>
      <c r="N180" s="133">
        <v>4</v>
      </c>
      <c r="O180" s="77"/>
      <c r="P180" s="77"/>
    </row>
    <row r="181" spans="1:16" ht="21">
      <c r="A181" s="211"/>
      <c r="B181" s="211"/>
      <c r="C181" s="211"/>
      <c r="D181" s="211"/>
      <c r="E181" s="14" t="s">
        <v>69</v>
      </c>
      <c r="F181" s="20" t="s">
        <v>55</v>
      </c>
      <c r="G181" s="134">
        <f t="shared" si="12"/>
        <v>5.0999999999999996</v>
      </c>
      <c r="H181" s="29"/>
      <c r="I181" s="29"/>
      <c r="J181" s="29"/>
      <c r="K181" s="29"/>
      <c r="L181" s="29"/>
      <c r="M181" s="133"/>
      <c r="N181" s="133">
        <v>5.0999999999999996</v>
      </c>
      <c r="O181" s="77"/>
      <c r="P181" s="77"/>
    </row>
    <row r="182" spans="1:16">
      <c r="A182" s="211"/>
      <c r="B182" s="211"/>
      <c r="C182" s="211"/>
      <c r="D182" s="211"/>
      <c r="E182" s="173" t="s">
        <v>70</v>
      </c>
      <c r="F182" s="20" t="s">
        <v>54</v>
      </c>
      <c r="G182" s="148">
        <f t="shared" si="12"/>
        <v>2</v>
      </c>
      <c r="H182" s="29"/>
      <c r="I182" s="29"/>
      <c r="J182" s="29"/>
      <c r="K182" s="29"/>
      <c r="L182" s="29"/>
      <c r="M182" s="133"/>
      <c r="N182" s="133">
        <v>2</v>
      </c>
      <c r="O182" s="77"/>
      <c r="P182" s="77"/>
    </row>
    <row r="183" spans="1:16">
      <c r="A183" s="211"/>
      <c r="B183" s="211"/>
      <c r="C183" s="211"/>
      <c r="D183" s="211"/>
      <c r="E183" s="173"/>
      <c r="F183" s="20" t="s">
        <v>55</v>
      </c>
      <c r="G183" s="148">
        <f t="shared" si="12"/>
        <v>1</v>
      </c>
      <c r="H183" s="29"/>
      <c r="I183" s="29"/>
      <c r="J183" s="29"/>
      <c r="K183" s="29"/>
      <c r="L183" s="29"/>
      <c r="M183" s="133"/>
      <c r="N183" s="133">
        <v>1</v>
      </c>
      <c r="O183" s="77"/>
      <c r="P183" s="77"/>
    </row>
    <row r="184" spans="1:16">
      <c r="A184" s="211"/>
      <c r="B184" s="211"/>
      <c r="C184" s="211"/>
      <c r="D184" s="211"/>
      <c r="E184" s="173" t="s">
        <v>71</v>
      </c>
      <c r="F184" s="20" t="s">
        <v>43</v>
      </c>
      <c r="G184" s="148">
        <f t="shared" si="12"/>
        <v>4</v>
      </c>
      <c r="H184" s="29"/>
      <c r="I184" s="29"/>
      <c r="J184" s="29"/>
      <c r="K184" s="29"/>
      <c r="L184" s="29"/>
      <c r="M184" s="133"/>
      <c r="N184" s="133">
        <v>4</v>
      </c>
      <c r="O184" s="77"/>
      <c r="P184" s="77"/>
    </row>
    <row r="185" spans="1:16">
      <c r="A185" s="211"/>
      <c r="B185" s="211"/>
      <c r="C185" s="211"/>
      <c r="D185" s="211"/>
      <c r="E185" s="173"/>
      <c r="F185" s="20" t="s">
        <v>55</v>
      </c>
      <c r="G185" s="134">
        <f t="shared" si="12"/>
        <v>4.0999999999999996</v>
      </c>
      <c r="H185" s="29"/>
      <c r="I185" s="29"/>
      <c r="J185" s="29"/>
      <c r="K185" s="29"/>
      <c r="L185" s="29"/>
      <c r="M185" s="133"/>
      <c r="N185" s="133">
        <v>4.0999999999999996</v>
      </c>
      <c r="O185" s="77"/>
      <c r="P185" s="77"/>
    </row>
    <row r="186" spans="1:16" ht="21">
      <c r="A186" s="211"/>
      <c r="B186" s="211"/>
      <c r="C186" s="211"/>
      <c r="D186" s="211"/>
      <c r="E186" s="14" t="s">
        <v>72</v>
      </c>
      <c r="F186" s="20" t="s">
        <v>55</v>
      </c>
      <c r="G186" s="134">
        <f t="shared" si="12"/>
        <v>8.8000000000000007</v>
      </c>
      <c r="H186" s="29"/>
      <c r="I186" s="29"/>
      <c r="J186" s="29"/>
      <c r="K186" s="29"/>
      <c r="L186" s="29"/>
      <c r="M186" s="133"/>
      <c r="N186" s="133">
        <v>8.8000000000000007</v>
      </c>
      <c r="O186" s="77"/>
      <c r="P186" s="77"/>
    </row>
    <row r="187" spans="1:16">
      <c r="A187" s="211"/>
      <c r="B187" s="211"/>
      <c r="C187" s="211"/>
      <c r="D187" s="211"/>
      <c r="E187" s="173" t="s">
        <v>73</v>
      </c>
      <c r="F187" s="20" t="s">
        <v>54</v>
      </c>
      <c r="G187" s="148">
        <f t="shared" si="12"/>
        <v>1</v>
      </c>
      <c r="H187" s="29"/>
      <c r="I187" s="29"/>
      <c r="J187" s="29"/>
      <c r="K187" s="29"/>
      <c r="L187" s="29"/>
      <c r="M187" s="133"/>
      <c r="N187" s="133">
        <v>1</v>
      </c>
      <c r="O187" s="77"/>
      <c r="P187" s="77"/>
    </row>
    <row r="188" spans="1:16">
      <c r="A188" s="211"/>
      <c r="B188" s="211"/>
      <c r="C188" s="211"/>
      <c r="D188" s="211"/>
      <c r="E188" s="173"/>
      <c r="F188" s="20" t="s">
        <v>55</v>
      </c>
      <c r="G188" s="148">
        <f t="shared" si="12"/>
        <v>3</v>
      </c>
      <c r="H188" s="29"/>
      <c r="I188" s="29"/>
      <c r="J188" s="29"/>
      <c r="K188" s="29"/>
      <c r="L188" s="29"/>
      <c r="M188" s="133"/>
      <c r="N188" s="133">
        <v>3</v>
      </c>
      <c r="O188" s="77"/>
      <c r="P188" s="77"/>
    </row>
    <row r="189" spans="1:16" ht="13.5" customHeight="1">
      <c r="A189" s="211"/>
      <c r="B189" s="211"/>
      <c r="C189" s="211"/>
      <c r="D189" s="211"/>
      <c r="E189" s="214" t="s">
        <v>74</v>
      </c>
      <c r="F189" s="132" t="s">
        <v>54</v>
      </c>
      <c r="G189" s="153">
        <v>1</v>
      </c>
      <c r="H189" s="135"/>
      <c r="I189" s="135"/>
      <c r="J189" s="135"/>
      <c r="K189" s="135"/>
      <c r="L189" s="135"/>
      <c r="M189" s="135"/>
      <c r="N189" s="133">
        <v>1</v>
      </c>
      <c r="O189" s="135"/>
      <c r="P189" s="135"/>
    </row>
    <row r="190" spans="1:16">
      <c r="A190" s="211"/>
      <c r="B190" s="211"/>
      <c r="C190" s="211"/>
      <c r="D190" s="211"/>
      <c r="E190" s="215"/>
      <c r="F190" s="20" t="s">
        <v>55</v>
      </c>
      <c r="G190" s="134">
        <f t="shared" ref="G190:G194" si="13">H190+I190+J190+K190+L190+M190+N190+O190+P190</f>
        <v>0.8</v>
      </c>
      <c r="H190" s="29"/>
      <c r="I190" s="29"/>
      <c r="J190" s="29"/>
      <c r="K190" s="29"/>
      <c r="L190" s="29"/>
      <c r="M190" s="133"/>
      <c r="N190" s="133">
        <v>0.8</v>
      </c>
      <c r="O190" s="77"/>
      <c r="P190" s="77"/>
    </row>
    <row r="191" spans="1:16">
      <c r="A191" s="211"/>
      <c r="B191" s="211"/>
      <c r="C191" s="211"/>
      <c r="D191" s="211"/>
      <c r="E191" s="173" t="s">
        <v>75</v>
      </c>
      <c r="F191" s="20" t="s">
        <v>43</v>
      </c>
      <c r="G191" s="148">
        <f t="shared" si="13"/>
        <v>5</v>
      </c>
      <c r="H191" s="29"/>
      <c r="I191" s="29"/>
      <c r="J191" s="29"/>
      <c r="K191" s="29"/>
      <c r="L191" s="29"/>
      <c r="M191" s="133"/>
      <c r="N191" s="133">
        <v>5</v>
      </c>
      <c r="O191" s="77"/>
      <c r="P191" s="77"/>
    </row>
    <row r="192" spans="1:16">
      <c r="A192" s="211"/>
      <c r="B192" s="211"/>
      <c r="C192" s="211"/>
      <c r="D192" s="211"/>
      <c r="E192" s="173"/>
      <c r="F192" s="20" t="s">
        <v>55</v>
      </c>
      <c r="G192" s="148">
        <f t="shared" si="13"/>
        <v>5</v>
      </c>
      <c r="H192" s="29"/>
      <c r="I192" s="29"/>
      <c r="J192" s="29"/>
      <c r="K192" s="29"/>
      <c r="L192" s="29"/>
      <c r="M192" s="133"/>
      <c r="N192" s="133">
        <v>5</v>
      </c>
      <c r="O192" s="77"/>
      <c r="P192" s="77"/>
    </row>
    <row r="193" spans="1:16">
      <c r="A193" s="211"/>
      <c r="B193" s="211"/>
      <c r="C193" s="211"/>
      <c r="D193" s="211"/>
      <c r="E193" s="210" t="s">
        <v>77</v>
      </c>
      <c r="F193" s="20" t="s">
        <v>43</v>
      </c>
      <c r="G193" s="148">
        <f t="shared" si="13"/>
        <v>2</v>
      </c>
      <c r="H193" s="29"/>
      <c r="I193" s="29"/>
      <c r="J193" s="29"/>
      <c r="K193" s="29"/>
      <c r="L193" s="29"/>
      <c r="M193" s="133"/>
      <c r="N193" s="133">
        <v>2</v>
      </c>
      <c r="O193" s="77"/>
      <c r="P193" s="77"/>
    </row>
    <row r="194" spans="1:16">
      <c r="A194" s="211"/>
      <c r="B194" s="211"/>
      <c r="C194" s="211"/>
      <c r="D194" s="211"/>
      <c r="E194" s="210"/>
      <c r="F194" s="20" t="s">
        <v>55</v>
      </c>
      <c r="G194" s="148">
        <f t="shared" si="13"/>
        <v>5</v>
      </c>
      <c r="H194" s="29"/>
      <c r="I194" s="29"/>
      <c r="J194" s="29"/>
      <c r="K194" s="29"/>
      <c r="L194" s="29"/>
      <c r="M194" s="133"/>
      <c r="N194" s="133">
        <v>5</v>
      </c>
      <c r="O194" s="77"/>
      <c r="P194" s="77"/>
    </row>
  </sheetData>
  <mergeCells count="286">
    <mergeCell ref="E80:E81"/>
    <mergeCell ref="E83:E84"/>
    <mergeCell ref="E189:E190"/>
    <mergeCell ref="A50:A51"/>
    <mergeCell ref="B50:B51"/>
    <mergeCell ref="C50:C51"/>
    <mergeCell ref="D50:D51"/>
    <mergeCell ref="E50:E51"/>
    <mergeCell ref="E163:E164"/>
    <mergeCell ref="E165:E166"/>
    <mergeCell ref="E168:E169"/>
    <mergeCell ref="E145:E146"/>
    <mergeCell ref="E153:E154"/>
    <mergeCell ref="E156:E157"/>
    <mergeCell ref="E158:E159"/>
    <mergeCell ref="E161:E162"/>
    <mergeCell ref="A138:A139"/>
    <mergeCell ref="B138:B139"/>
    <mergeCell ref="C138:C139"/>
    <mergeCell ref="D138:D139"/>
    <mergeCell ref="E138:E139"/>
    <mergeCell ref="A140:A141"/>
    <mergeCell ref="B140:B141"/>
    <mergeCell ref="C140:C141"/>
    <mergeCell ref="E191:E192"/>
    <mergeCell ref="E193:E194"/>
    <mergeCell ref="A171:A194"/>
    <mergeCell ref="B171:B194"/>
    <mergeCell ref="C171:C194"/>
    <mergeCell ref="D171:D194"/>
    <mergeCell ref="E172:E173"/>
    <mergeCell ref="E175:E176"/>
    <mergeCell ref="E177:E178"/>
    <mergeCell ref="E179:E180"/>
    <mergeCell ref="E182:E183"/>
    <mergeCell ref="E184:E185"/>
    <mergeCell ref="E187:E188"/>
    <mergeCell ref="D140:D141"/>
    <mergeCell ref="E140:E141"/>
    <mergeCell ref="A134:A135"/>
    <mergeCell ref="B134:B135"/>
    <mergeCell ref="C134:C135"/>
    <mergeCell ref="D134:D135"/>
    <mergeCell ref="E134:E135"/>
    <mergeCell ref="A136:A137"/>
    <mergeCell ref="B136:B137"/>
    <mergeCell ref="C136:C137"/>
    <mergeCell ref="D136:D137"/>
    <mergeCell ref="E136:E137"/>
    <mergeCell ref="A127:A129"/>
    <mergeCell ref="B127:B129"/>
    <mergeCell ref="C127:C129"/>
    <mergeCell ref="D127:D129"/>
    <mergeCell ref="E127:E129"/>
    <mergeCell ref="A130:A132"/>
    <mergeCell ref="B130:B132"/>
    <mergeCell ref="C130:C132"/>
    <mergeCell ref="D130:D132"/>
    <mergeCell ref="E130:E132"/>
    <mergeCell ref="A121:A123"/>
    <mergeCell ref="B121:B123"/>
    <mergeCell ref="C121:C123"/>
    <mergeCell ref="D121:D123"/>
    <mergeCell ref="E121:E123"/>
    <mergeCell ref="A124:A126"/>
    <mergeCell ref="B124:B126"/>
    <mergeCell ref="C124:C126"/>
    <mergeCell ref="D124:D126"/>
    <mergeCell ref="E125:E126"/>
    <mergeCell ref="A115:A117"/>
    <mergeCell ref="B115:B117"/>
    <mergeCell ref="C115:C117"/>
    <mergeCell ref="D115:D117"/>
    <mergeCell ref="E115:E117"/>
    <mergeCell ref="A118:A120"/>
    <mergeCell ref="B118:B120"/>
    <mergeCell ref="C118:C120"/>
    <mergeCell ref="D118:D120"/>
    <mergeCell ref="E118:E120"/>
    <mergeCell ref="A109:A111"/>
    <mergeCell ref="B109:B111"/>
    <mergeCell ref="C109:C111"/>
    <mergeCell ref="D109:D111"/>
    <mergeCell ref="E109:E111"/>
    <mergeCell ref="A112:A114"/>
    <mergeCell ref="B112:B114"/>
    <mergeCell ref="C112:C114"/>
    <mergeCell ref="D112:D114"/>
    <mergeCell ref="E112:E114"/>
    <mergeCell ref="A97:A99"/>
    <mergeCell ref="B97:B99"/>
    <mergeCell ref="C97:C99"/>
    <mergeCell ref="D97:D99"/>
    <mergeCell ref="E97:E99"/>
    <mergeCell ref="A103:A105"/>
    <mergeCell ref="B103:B105"/>
    <mergeCell ref="C103:C105"/>
    <mergeCell ref="D103:D105"/>
    <mergeCell ref="E103:E105"/>
    <mergeCell ref="A91:A93"/>
    <mergeCell ref="B91:B93"/>
    <mergeCell ref="C91:C93"/>
    <mergeCell ref="D91:D93"/>
    <mergeCell ref="E91:E93"/>
    <mergeCell ref="A94:A96"/>
    <mergeCell ref="B94:B96"/>
    <mergeCell ref="C94:C96"/>
    <mergeCell ref="D94:D96"/>
    <mergeCell ref="E94:E96"/>
    <mergeCell ref="A85:A87"/>
    <mergeCell ref="B85:B87"/>
    <mergeCell ref="C85:C87"/>
    <mergeCell ref="D85:D87"/>
    <mergeCell ref="E85:E87"/>
    <mergeCell ref="A88:A90"/>
    <mergeCell ref="B88:B90"/>
    <mergeCell ref="C88:C90"/>
    <mergeCell ref="D88:D90"/>
    <mergeCell ref="E88:E90"/>
    <mergeCell ref="A80:A81"/>
    <mergeCell ref="B80:B81"/>
    <mergeCell ref="C80:C81"/>
    <mergeCell ref="D80:D81"/>
    <mergeCell ref="A82:A84"/>
    <mergeCell ref="B82:B84"/>
    <mergeCell ref="C82:C84"/>
    <mergeCell ref="D82:D84"/>
    <mergeCell ref="A75:A76"/>
    <mergeCell ref="B75:B76"/>
    <mergeCell ref="C75:C76"/>
    <mergeCell ref="D75:D76"/>
    <mergeCell ref="E75:E76"/>
    <mergeCell ref="A77:A78"/>
    <mergeCell ref="B77:B78"/>
    <mergeCell ref="C77:C78"/>
    <mergeCell ref="D77:D78"/>
    <mergeCell ref="E77:E78"/>
    <mergeCell ref="A70:A72"/>
    <mergeCell ref="B70:B72"/>
    <mergeCell ref="C70:C72"/>
    <mergeCell ref="D70:D72"/>
    <mergeCell ref="E70:E72"/>
    <mergeCell ref="A73:A74"/>
    <mergeCell ref="B73:B74"/>
    <mergeCell ref="C73:C74"/>
    <mergeCell ref="D73:D74"/>
    <mergeCell ref="A64:A66"/>
    <mergeCell ref="B64:B66"/>
    <mergeCell ref="C64:C66"/>
    <mergeCell ref="D64:D66"/>
    <mergeCell ref="E65:E66"/>
    <mergeCell ref="A67:A69"/>
    <mergeCell ref="B67:B69"/>
    <mergeCell ref="C67:C69"/>
    <mergeCell ref="D67:D69"/>
    <mergeCell ref="E67:E69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37:A38"/>
    <mergeCell ref="B37:B38"/>
    <mergeCell ref="C37:C38"/>
    <mergeCell ref="D37:D38"/>
    <mergeCell ref="E37:E38"/>
    <mergeCell ref="A39:A41"/>
    <mergeCell ref="B39:B41"/>
    <mergeCell ref="C39:C41"/>
    <mergeCell ref="D39:D41"/>
    <mergeCell ref="E40:E41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15:A16"/>
    <mergeCell ref="B15:B16"/>
    <mergeCell ref="C15:C16"/>
    <mergeCell ref="D15:D16"/>
    <mergeCell ref="E15:E16"/>
    <mergeCell ref="H8:P8"/>
    <mergeCell ref="I1:P1"/>
    <mergeCell ref="I2:P2"/>
    <mergeCell ref="I3:P3"/>
    <mergeCell ref="I4:P4"/>
    <mergeCell ref="A6:P6"/>
    <mergeCell ref="A8:D8"/>
    <mergeCell ref="E8:E9"/>
    <mergeCell ref="F8:F9"/>
    <mergeCell ref="G8:G9"/>
    <mergeCell ref="A12:A14"/>
    <mergeCell ref="B12:B14"/>
    <mergeCell ref="C12:C14"/>
    <mergeCell ref="D12:D14"/>
    <mergeCell ref="E13:E14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topLeftCell="B1" zoomScale="60" workbookViewId="0">
      <selection activeCell="J1" sqref="J1:P4"/>
    </sheetView>
  </sheetViews>
  <sheetFormatPr defaultRowHeight="15"/>
  <cols>
    <col min="5" max="5" width="0" hidden="1" customWidth="1"/>
    <col min="16" max="16" width="11.7109375" customWidth="1"/>
  </cols>
  <sheetData>
    <row r="1" spans="1:16">
      <c r="A1" s="72"/>
      <c r="B1" s="72"/>
      <c r="C1" s="72"/>
      <c r="D1" s="72"/>
      <c r="E1" s="72"/>
      <c r="F1" s="72"/>
      <c r="G1" s="72"/>
      <c r="H1" s="72"/>
      <c r="I1" s="72"/>
      <c r="J1" s="175" t="s">
        <v>79</v>
      </c>
      <c r="K1" s="175"/>
      <c r="L1" s="175"/>
      <c r="M1" s="175"/>
      <c r="N1" s="175"/>
      <c r="O1" s="175"/>
      <c r="P1" s="175"/>
    </row>
    <row r="2" spans="1:16">
      <c r="A2" s="72"/>
      <c r="B2" s="72"/>
      <c r="C2" s="72"/>
      <c r="D2" s="72"/>
      <c r="E2" s="72"/>
      <c r="F2" s="72"/>
      <c r="G2" s="72"/>
      <c r="H2" s="72"/>
      <c r="I2" s="72"/>
      <c r="J2" s="175" t="s">
        <v>80</v>
      </c>
      <c r="K2" s="175"/>
      <c r="L2" s="175"/>
      <c r="M2" s="175"/>
      <c r="N2" s="175"/>
      <c r="O2" s="175"/>
      <c r="P2" s="175"/>
    </row>
    <row r="3" spans="1:16">
      <c r="A3" s="72"/>
      <c r="B3" s="72"/>
      <c r="C3" s="72"/>
      <c r="D3" s="72"/>
      <c r="E3" s="72"/>
      <c r="F3" s="72"/>
      <c r="G3" s="72"/>
      <c r="H3" s="72"/>
      <c r="I3" s="72"/>
      <c r="J3" s="175" t="s">
        <v>81</v>
      </c>
      <c r="K3" s="175"/>
      <c r="L3" s="175"/>
      <c r="M3" s="175"/>
      <c r="N3" s="175"/>
      <c r="O3" s="175"/>
      <c r="P3" s="175"/>
    </row>
    <row r="4" spans="1:16">
      <c r="A4" s="72"/>
      <c r="B4" s="72"/>
      <c r="C4" s="72"/>
      <c r="D4" s="72"/>
      <c r="E4" s="72"/>
      <c r="F4" s="72"/>
      <c r="G4" s="72"/>
      <c r="H4" s="72"/>
      <c r="I4" s="72"/>
      <c r="J4" s="175" t="s">
        <v>82</v>
      </c>
      <c r="K4" s="175"/>
      <c r="L4" s="175"/>
      <c r="M4" s="175"/>
      <c r="N4" s="175"/>
      <c r="O4" s="175"/>
      <c r="P4" s="175"/>
    </row>
    <row r="5" spans="1:16">
      <c r="A5" s="72"/>
      <c r="B5" s="72"/>
      <c r="C5" s="72"/>
      <c r="D5" s="72"/>
      <c r="E5" s="72"/>
      <c r="F5" s="72"/>
      <c r="G5" s="72"/>
      <c r="H5" s="72"/>
      <c r="I5" s="72"/>
      <c r="J5" s="73"/>
      <c r="K5" s="73"/>
      <c r="L5" s="73"/>
      <c r="M5" s="73"/>
      <c r="N5" s="73"/>
      <c r="O5" s="73"/>
      <c r="P5" s="73"/>
    </row>
    <row r="6" spans="1:16">
      <c r="A6" s="72"/>
      <c r="B6" s="72"/>
      <c r="C6" s="72"/>
      <c r="D6" s="72"/>
      <c r="E6" s="72"/>
      <c r="F6" s="72"/>
      <c r="G6" s="72"/>
      <c r="H6" s="72"/>
      <c r="I6" s="72"/>
      <c r="J6" s="73"/>
      <c r="K6" s="73"/>
      <c r="L6" s="73"/>
      <c r="M6" s="73"/>
      <c r="N6" s="73"/>
      <c r="O6" s="73"/>
      <c r="P6" s="73"/>
    </row>
    <row r="7" spans="1:16">
      <c r="A7" s="221" t="s">
        <v>83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>
      <c r="A8" s="72"/>
      <c r="B8" s="72"/>
      <c r="C8" s="74"/>
      <c r="D8" s="74"/>
      <c r="E8" s="74"/>
      <c r="F8" s="74"/>
      <c r="G8" s="74"/>
      <c r="H8" s="74"/>
      <c r="I8" s="74"/>
      <c r="J8" s="74"/>
      <c r="K8" s="74"/>
      <c r="L8" s="74"/>
      <c r="M8" s="144"/>
      <c r="N8" s="144"/>
      <c r="O8" s="144"/>
      <c r="P8" s="74"/>
    </row>
    <row r="9" spans="1:16" ht="15" customHeight="1">
      <c r="A9" s="223" t="s">
        <v>1</v>
      </c>
      <c r="B9" s="223"/>
      <c r="C9" s="225" t="s">
        <v>84</v>
      </c>
      <c r="D9" s="225" t="s">
        <v>85</v>
      </c>
      <c r="E9" s="75"/>
      <c r="F9" s="230" t="s">
        <v>86</v>
      </c>
      <c r="G9" s="231"/>
      <c r="H9" s="231"/>
      <c r="I9" s="231"/>
      <c r="J9" s="231"/>
      <c r="K9" s="231"/>
      <c r="L9" s="231"/>
      <c r="M9" s="231"/>
      <c r="N9" s="231"/>
      <c r="O9" s="232"/>
      <c r="P9" s="225" t="s">
        <v>87</v>
      </c>
    </row>
    <row r="10" spans="1:16">
      <c r="A10" s="224"/>
      <c r="B10" s="224"/>
      <c r="C10" s="226" t="s">
        <v>88</v>
      </c>
      <c r="D10" s="226" t="s">
        <v>85</v>
      </c>
      <c r="E10" s="227" t="s">
        <v>89</v>
      </c>
      <c r="F10" s="225" t="s">
        <v>90</v>
      </c>
      <c r="G10" s="225" t="s">
        <v>91</v>
      </c>
      <c r="H10" s="225" t="s">
        <v>92</v>
      </c>
      <c r="I10" s="225" t="s">
        <v>93</v>
      </c>
      <c r="J10" s="225" t="s">
        <v>94</v>
      </c>
      <c r="K10" s="225" t="s">
        <v>95</v>
      </c>
      <c r="L10" s="225" t="s">
        <v>96</v>
      </c>
      <c r="M10" s="225" t="s">
        <v>140</v>
      </c>
      <c r="N10" s="225" t="s">
        <v>141</v>
      </c>
      <c r="O10" s="225" t="s">
        <v>142</v>
      </c>
      <c r="P10" s="226" t="s">
        <v>97</v>
      </c>
    </row>
    <row r="11" spans="1:16">
      <c r="A11" s="75" t="s">
        <v>6</v>
      </c>
      <c r="B11" s="75" t="s">
        <v>7</v>
      </c>
      <c r="C11" s="226"/>
      <c r="D11" s="226"/>
      <c r="E11" s="228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s="76" t="s">
        <v>11</v>
      </c>
      <c r="B12" s="76" t="s">
        <v>12</v>
      </c>
      <c r="C12" s="229" t="s">
        <v>98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</row>
    <row r="13" spans="1:16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>
      <c r="A14" s="220" t="s">
        <v>99</v>
      </c>
      <c r="B14" s="220"/>
      <c r="C14" s="220"/>
      <c r="D14" s="220"/>
    </row>
  </sheetData>
  <mergeCells count="23">
    <mergeCell ref="M10:M11"/>
    <mergeCell ref="N10:N11"/>
    <mergeCell ref="O10:O11"/>
    <mergeCell ref="J1:P1"/>
    <mergeCell ref="J2:P2"/>
    <mergeCell ref="J3:P3"/>
    <mergeCell ref="J4:P4"/>
    <mergeCell ref="A14:D14"/>
    <mergeCell ref="A7:P7"/>
    <mergeCell ref="A9:B10"/>
    <mergeCell ref="C9:C11"/>
    <mergeCell ref="D9:D11"/>
    <mergeCell ref="P9:P11"/>
    <mergeCell ref="E10:E11"/>
    <mergeCell ref="F10:F11"/>
    <mergeCell ref="G10:G11"/>
    <mergeCell ref="H10:H11"/>
    <mergeCell ref="I10:I11"/>
    <mergeCell ref="J10:J11"/>
    <mergeCell ref="K10:K11"/>
    <mergeCell ref="L10:L11"/>
    <mergeCell ref="C12:P12"/>
    <mergeCell ref="F9:O9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workbookViewId="0">
      <selection activeCell="I1" sqref="I1:L4"/>
    </sheetView>
  </sheetViews>
  <sheetFormatPr defaultRowHeight="15"/>
  <sheetData>
    <row r="1" spans="1:12">
      <c r="A1" s="72"/>
      <c r="B1" s="72"/>
      <c r="C1" s="72"/>
      <c r="D1" s="72"/>
      <c r="E1" s="72"/>
      <c r="F1" s="72"/>
      <c r="G1" s="72"/>
      <c r="H1" s="72"/>
      <c r="I1" s="175" t="s">
        <v>100</v>
      </c>
      <c r="J1" s="175"/>
      <c r="K1" s="175"/>
      <c r="L1" s="175"/>
    </row>
    <row r="2" spans="1:12">
      <c r="A2" s="72"/>
      <c r="B2" s="72"/>
      <c r="C2" s="72"/>
      <c r="D2" s="72"/>
      <c r="E2" s="72"/>
      <c r="F2" s="72"/>
      <c r="G2" s="72"/>
      <c r="H2" s="72"/>
      <c r="I2" s="175" t="s">
        <v>80</v>
      </c>
      <c r="J2" s="175"/>
      <c r="K2" s="175"/>
      <c r="L2" s="175"/>
    </row>
    <row r="3" spans="1:12">
      <c r="A3" s="72"/>
      <c r="B3" s="72"/>
      <c r="C3" s="72"/>
      <c r="D3" s="72"/>
      <c r="E3" s="72"/>
      <c r="F3" s="72"/>
      <c r="G3" s="72"/>
      <c r="H3" s="72"/>
      <c r="I3" s="175" t="s">
        <v>81</v>
      </c>
      <c r="J3" s="175"/>
      <c r="K3" s="175"/>
      <c r="L3" s="175"/>
    </row>
    <row r="4" spans="1:12">
      <c r="A4" s="72"/>
      <c r="B4" s="72"/>
      <c r="C4" s="72"/>
      <c r="D4" s="72"/>
      <c r="E4" s="72"/>
      <c r="F4" s="72"/>
      <c r="G4" s="72"/>
      <c r="H4" s="72"/>
      <c r="I4" s="175" t="s">
        <v>82</v>
      </c>
      <c r="J4" s="175"/>
      <c r="K4" s="175"/>
      <c r="L4" s="175"/>
    </row>
    <row r="5" spans="1:12">
      <c r="A5" s="72"/>
      <c r="B5" s="72"/>
      <c r="C5" s="72"/>
      <c r="D5" s="72"/>
      <c r="E5" s="72"/>
      <c r="F5" s="72"/>
      <c r="G5" s="72"/>
      <c r="H5" s="72"/>
      <c r="I5" s="73"/>
      <c r="J5" s="73"/>
      <c r="K5" s="73"/>
      <c r="L5" s="78"/>
    </row>
    <row r="6" spans="1:12">
      <c r="A6" s="72"/>
      <c r="B6" s="72"/>
      <c r="C6" s="72"/>
      <c r="D6" s="72"/>
      <c r="E6" s="72"/>
      <c r="F6" s="72"/>
      <c r="G6" s="72"/>
      <c r="H6" s="72"/>
      <c r="I6" s="73"/>
      <c r="J6" s="73"/>
      <c r="K6" s="73"/>
      <c r="L6" s="78"/>
    </row>
    <row r="7" spans="1:12">
      <c r="A7" s="233" t="s">
        <v>101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78"/>
    </row>
    <row r="8" spans="1:12">
      <c r="A8" s="72"/>
      <c r="B8" s="72"/>
      <c r="C8" s="72"/>
      <c r="D8" s="72"/>
      <c r="E8" s="74"/>
      <c r="F8" s="74"/>
      <c r="G8" s="74"/>
      <c r="H8" s="74"/>
      <c r="I8" s="74"/>
      <c r="J8" s="74"/>
      <c r="K8" s="74"/>
      <c r="L8" s="78"/>
    </row>
    <row r="10" spans="1:12">
      <c r="A10" s="78" t="s">
        <v>102</v>
      </c>
    </row>
  </sheetData>
  <mergeCells count="5">
    <mergeCell ref="A7:K7"/>
    <mergeCell ref="I1:L1"/>
    <mergeCell ref="I2:L2"/>
    <mergeCell ref="I3:L3"/>
    <mergeCell ref="I4:L4"/>
  </mergeCells>
  <pageMargins left="0.70866141732283472" right="0.70866141732283472" top="0.74803149606299213" bottom="0.74803149606299213" header="0.31496062992125984" footer="0.31496062992125984"/>
  <pageSetup paperSize="9" scale="11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topLeftCell="B1" zoomScaleSheetLayoutView="100" workbookViewId="0">
      <selection activeCell="G13" sqref="G13"/>
    </sheetView>
  </sheetViews>
  <sheetFormatPr defaultRowHeight="15"/>
  <cols>
    <col min="1" max="1" width="5" customWidth="1"/>
    <col min="2" max="2" width="5.140625" customWidth="1"/>
    <col min="3" max="3" width="5.28515625" customWidth="1"/>
    <col min="4" max="4" width="5" customWidth="1"/>
    <col min="5" max="5" width="0" hidden="1" customWidth="1"/>
    <col min="6" max="6" width="22" customWidth="1"/>
    <col min="7" max="7" width="24.28515625" customWidth="1"/>
    <col min="8" max="8" width="4.85546875" bestFit="1" customWidth="1"/>
    <col min="9" max="9" width="3.7109375" customWidth="1"/>
    <col min="10" max="10" width="4" customWidth="1"/>
    <col min="11" max="11" width="10.85546875" customWidth="1"/>
    <col min="12" max="12" width="6.5703125" bestFit="1" customWidth="1"/>
    <col min="13" max="16" width="7.140625" bestFit="1" customWidth="1"/>
    <col min="17" max="17" width="8.42578125" bestFit="1" customWidth="1"/>
    <col min="18" max="18" width="7.140625" bestFit="1" customWidth="1"/>
  </cols>
  <sheetData>
    <row r="1" spans="1:2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175" t="s">
        <v>103</v>
      </c>
      <c r="O1" s="175"/>
      <c r="P1" s="175"/>
      <c r="Q1" s="175"/>
      <c r="R1" s="175"/>
      <c r="S1" s="175"/>
      <c r="T1" s="175"/>
      <c r="U1" s="175"/>
    </row>
    <row r="2" spans="1:2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175" t="s">
        <v>80</v>
      </c>
      <c r="O2" s="175"/>
      <c r="P2" s="175"/>
      <c r="Q2" s="175"/>
      <c r="R2" s="175"/>
      <c r="S2" s="175"/>
      <c r="T2" s="175"/>
      <c r="U2" s="175"/>
    </row>
    <row r="3" spans="1:2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175" t="s">
        <v>81</v>
      </c>
      <c r="O3" s="175"/>
      <c r="P3" s="175"/>
      <c r="Q3" s="175"/>
      <c r="R3" s="175"/>
      <c r="S3" s="175"/>
      <c r="T3" s="175"/>
      <c r="U3" s="175"/>
    </row>
    <row r="4" spans="1:2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3"/>
      <c r="N4" s="175" t="s">
        <v>82</v>
      </c>
      <c r="O4" s="175"/>
      <c r="P4" s="175"/>
      <c r="Q4" s="175"/>
      <c r="R4" s="175"/>
      <c r="S4" s="175"/>
      <c r="T4" s="175"/>
      <c r="U4" s="175"/>
    </row>
    <row r="5" spans="1:21">
      <c r="A5" s="72"/>
      <c r="B5" s="72"/>
      <c r="C5" s="72"/>
      <c r="D5" s="74"/>
      <c r="E5" s="74"/>
      <c r="F5" s="74"/>
      <c r="G5" s="74"/>
      <c r="H5" s="74"/>
      <c r="I5" s="74"/>
      <c r="J5" s="74"/>
      <c r="K5" s="74"/>
      <c r="L5" s="74"/>
      <c r="M5" s="73"/>
      <c r="N5" s="73"/>
      <c r="O5" s="73"/>
      <c r="P5" s="79"/>
    </row>
    <row r="6" spans="1:21">
      <c r="A6" s="72"/>
      <c r="B6" s="72"/>
      <c r="C6" s="72"/>
      <c r="D6" s="74"/>
      <c r="E6" s="74"/>
      <c r="F6" s="74"/>
      <c r="G6" s="74"/>
      <c r="H6" s="74"/>
      <c r="I6" s="74"/>
      <c r="J6" s="74"/>
      <c r="K6" s="74"/>
      <c r="L6" s="74"/>
      <c r="M6" s="73"/>
      <c r="N6" s="73"/>
      <c r="O6" s="73"/>
      <c r="P6" s="79"/>
    </row>
    <row r="7" spans="1:21">
      <c r="A7" s="72"/>
      <c r="B7" s="72"/>
      <c r="C7" s="72"/>
      <c r="D7" s="74"/>
      <c r="E7" s="74"/>
      <c r="F7" s="74"/>
      <c r="G7" s="74"/>
      <c r="H7" s="74"/>
      <c r="I7" s="74"/>
      <c r="J7" s="74"/>
      <c r="K7" s="74"/>
      <c r="L7" s="74"/>
      <c r="M7" s="73"/>
      <c r="N7" s="73"/>
      <c r="O7" s="73"/>
      <c r="P7" s="79"/>
    </row>
    <row r="8" spans="1:21">
      <c r="A8" s="72"/>
      <c r="B8" s="72"/>
      <c r="C8" s="72"/>
      <c r="D8" s="74"/>
      <c r="E8" s="74"/>
      <c r="F8" s="74"/>
      <c r="G8" s="74"/>
      <c r="H8" s="74"/>
      <c r="I8" s="74"/>
      <c r="J8" s="74"/>
      <c r="K8" s="74"/>
      <c r="L8" s="74"/>
      <c r="M8" s="73"/>
      <c r="N8" s="73"/>
      <c r="O8" s="73"/>
      <c r="P8" s="79"/>
    </row>
    <row r="9" spans="1:21" ht="15" customHeight="1">
      <c r="A9" s="72"/>
      <c r="B9" s="72"/>
      <c r="C9" s="72"/>
      <c r="D9" s="234" t="s">
        <v>104</v>
      </c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</row>
    <row r="10" spans="1:21">
      <c r="A10" s="72"/>
      <c r="B10" s="72"/>
      <c r="C10" s="7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235" t="s">
        <v>18</v>
      </c>
      <c r="R10" s="235"/>
      <c r="S10" s="235"/>
      <c r="T10" s="235"/>
      <c r="U10" s="235"/>
    </row>
    <row r="11" spans="1:21" ht="33.75" customHeight="1">
      <c r="A11" s="230" t="s">
        <v>1</v>
      </c>
      <c r="B11" s="231"/>
      <c r="C11" s="231"/>
      <c r="D11" s="231"/>
      <c r="E11" s="232"/>
      <c r="F11" s="225" t="s">
        <v>105</v>
      </c>
      <c r="G11" s="225" t="s">
        <v>106</v>
      </c>
      <c r="H11" s="225" t="s">
        <v>107</v>
      </c>
      <c r="I11" s="225"/>
      <c r="J11" s="225"/>
      <c r="K11" s="225"/>
      <c r="L11" s="225"/>
      <c r="M11" s="225" t="s">
        <v>108</v>
      </c>
      <c r="N11" s="225"/>
      <c r="O11" s="225"/>
      <c r="P11" s="225"/>
      <c r="Q11" s="225"/>
      <c r="R11" s="225"/>
      <c r="S11" s="225"/>
      <c r="T11" s="225"/>
      <c r="U11" s="225"/>
    </row>
    <row r="12" spans="1:21" ht="19.5" customHeight="1">
      <c r="A12" s="75" t="s">
        <v>6</v>
      </c>
      <c r="B12" s="75" t="s">
        <v>7</v>
      </c>
      <c r="C12" s="75" t="s">
        <v>8</v>
      </c>
      <c r="D12" s="75" t="s">
        <v>9</v>
      </c>
      <c r="E12" s="75" t="s">
        <v>109</v>
      </c>
      <c r="F12" s="226" t="s">
        <v>85</v>
      </c>
      <c r="G12" s="225"/>
      <c r="H12" s="75" t="s">
        <v>110</v>
      </c>
      <c r="I12" s="75" t="s">
        <v>111</v>
      </c>
      <c r="J12" s="75" t="s">
        <v>112</v>
      </c>
      <c r="K12" s="75" t="s">
        <v>113</v>
      </c>
      <c r="L12" s="75" t="s">
        <v>114</v>
      </c>
      <c r="M12" s="75" t="s">
        <v>91</v>
      </c>
      <c r="N12" s="75" t="s">
        <v>92</v>
      </c>
      <c r="O12" s="75" t="s">
        <v>93</v>
      </c>
      <c r="P12" s="75" t="s">
        <v>94</v>
      </c>
      <c r="Q12" s="75" t="s">
        <v>95</v>
      </c>
      <c r="R12" s="75" t="s">
        <v>96</v>
      </c>
      <c r="S12" s="140" t="s">
        <v>140</v>
      </c>
      <c r="T12" s="140" t="s">
        <v>141</v>
      </c>
      <c r="U12" s="140" t="s">
        <v>142</v>
      </c>
    </row>
    <row r="13" spans="1:21" ht="31.5">
      <c r="A13" s="141"/>
      <c r="B13" s="141"/>
      <c r="C13" s="141"/>
      <c r="D13" s="141"/>
      <c r="E13" s="80"/>
      <c r="F13" s="142"/>
      <c r="G13" s="82" t="s">
        <v>154</v>
      </c>
      <c r="H13" s="83">
        <v>365</v>
      </c>
      <c r="I13" s="83"/>
      <c r="J13" s="83"/>
      <c r="K13" s="84"/>
      <c r="L13" s="80"/>
      <c r="M13" s="81">
        <f>M14+M15+M16+M17+M18+M19+M21</f>
        <v>0</v>
      </c>
      <c r="N13" s="81">
        <f t="shared" ref="N13:U13" si="0">N14+N15+N16+N17+N18+N19+N21</f>
        <v>0</v>
      </c>
      <c r="O13" s="81">
        <f t="shared" si="0"/>
        <v>0.3</v>
      </c>
      <c r="P13" s="81">
        <f>P14+P15+P16+P17+P18+P19+P21</f>
        <v>0.5</v>
      </c>
      <c r="Q13" s="81">
        <f t="shared" si="0"/>
        <v>0.5</v>
      </c>
      <c r="R13" s="81">
        <f t="shared" si="0"/>
        <v>10.1</v>
      </c>
      <c r="S13" s="81">
        <f t="shared" si="0"/>
        <v>0.1</v>
      </c>
      <c r="T13" s="81">
        <f t="shared" si="0"/>
        <v>0.5</v>
      </c>
      <c r="U13" s="81">
        <f t="shared" si="0"/>
        <v>0.5</v>
      </c>
    </row>
    <row r="14" spans="1:21" ht="52.5">
      <c r="A14" s="85" t="s">
        <v>11</v>
      </c>
      <c r="B14" s="85" t="s">
        <v>12</v>
      </c>
      <c r="C14" s="85" t="s">
        <v>13</v>
      </c>
      <c r="D14" s="85"/>
      <c r="E14" s="85"/>
      <c r="F14" s="149" t="s">
        <v>145</v>
      </c>
      <c r="G14" s="82" t="s">
        <v>154</v>
      </c>
      <c r="H14" s="91">
        <v>365</v>
      </c>
      <c r="I14" s="163" t="s">
        <v>44</v>
      </c>
      <c r="J14" s="163" t="s">
        <v>31</v>
      </c>
      <c r="K14" s="92" t="s">
        <v>148</v>
      </c>
      <c r="L14" s="93">
        <v>414</v>
      </c>
      <c r="M14" s="81">
        <f>'6'!H14</f>
        <v>0</v>
      </c>
      <c r="N14" s="81">
        <f>'6'!I14</f>
        <v>0</v>
      </c>
      <c r="O14" s="81">
        <f>'6'!J14</f>
        <v>0</v>
      </c>
      <c r="P14" s="81">
        <f>'6'!K14</f>
        <v>0</v>
      </c>
      <c r="Q14" s="81">
        <f>'6'!L14</f>
        <v>0</v>
      </c>
      <c r="R14" s="81">
        <f>'6'!M14</f>
        <v>0</v>
      </c>
      <c r="S14" s="81">
        <f>'6'!N14</f>
        <v>0</v>
      </c>
      <c r="T14" s="81">
        <f>'6'!O14</f>
        <v>0</v>
      </c>
      <c r="U14" s="81">
        <f>'6'!P14</f>
        <v>0</v>
      </c>
    </row>
    <row r="15" spans="1:21" ht="84">
      <c r="A15" s="85" t="s">
        <v>11</v>
      </c>
      <c r="B15" s="85" t="s">
        <v>12</v>
      </c>
      <c r="C15" s="85" t="s">
        <v>31</v>
      </c>
      <c r="D15" s="85"/>
      <c r="E15" s="85"/>
      <c r="F15" s="149" t="s">
        <v>143</v>
      </c>
      <c r="G15" s="82" t="s">
        <v>154</v>
      </c>
      <c r="H15" s="91">
        <v>365</v>
      </c>
      <c r="I15" s="163" t="s">
        <v>44</v>
      </c>
      <c r="J15" s="163" t="s">
        <v>31</v>
      </c>
      <c r="K15" s="92" t="s">
        <v>149</v>
      </c>
      <c r="L15" s="93">
        <v>414</v>
      </c>
      <c r="M15" s="81">
        <f>'6'!H22</f>
        <v>0</v>
      </c>
      <c r="N15" s="81">
        <f>'6'!I22</f>
        <v>0</v>
      </c>
      <c r="O15" s="81">
        <f>'6'!J22</f>
        <v>0</v>
      </c>
      <c r="P15" s="81">
        <f>'6'!K22</f>
        <v>0</v>
      </c>
      <c r="Q15" s="81">
        <f>'6'!L22</f>
        <v>0</v>
      </c>
      <c r="R15" s="81">
        <f>'6'!M22</f>
        <v>0</v>
      </c>
      <c r="S15" s="81">
        <f>'6'!N22</f>
        <v>0</v>
      </c>
      <c r="T15" s="81">
        <f>'6'!O22</f>
        <v>0</v>
      </c>
      <c r="U15" s="81">
        <f>'6'!P22</f>
        <v>0</v>
      </c>
    </row>
    <row r="16" spans="1:21" ht="33.75" customHeight="1">
      <c r="A16" s="85" t="s">
        <v>11</v>
      </c>
      <c r="B16" s="85" t="s">
        <v>12</v>
      </c>
      <c r="C16" s="85" t="s">
        <v>35</v>
      </c>
      <c r="D16" s="85"/>
      <c r="E16" s="85"/>
      <c r="F16" s="149" t="s">
        <v>144</v>
      </c>
      <c r="G16" s="82" t="s">
        <v>154</v>
      </c>
      <c r="H16" s="91">
        <v>365</v>
      </c>
      <c r="I16" s="163" t="s">
        <v>44</v>
      </c>
      <c r="J16" s="163" t="s">
        <v>31</v>
      </c>
      <c r="K16" s="92" t="s">
        <v>150</v>
      </c>
      <c r="L16" s="93">
        <v>414</v>
      </c>
      <c r="M16" s="81">
        <f>'6'!H30</f>
        <v>0</v>
      </c>
      <c r="N16" s="81">
        <f>'6'!I30</f>
        <v>0</v>
      </c>
      <c r="O16" s="81">
        <f>'6'!J30</f>
        <v>0</v>
      </c>
      <c r="P16" s="81">
        <f>'6'!K30</f>
        <v>0</v>
      </c>
      <c r="Q16" s="81">
        <f>'6'!L30</f>
        <v>0</v>
      </c>
      <c r="R16" s="81">
        <f>'6'!M30</f>
        <v>0</v>
      </c>
      <c r="S16" s="81">
        <f>'6'!N30</f>
        <v>0</v>
      </c>
      <c r="T16" s="81">
        <f>'6'!O30</f>
        <v>0</v>
      </c>
      <c r="U16" s="81">
        <f>'6'!P30</f>
        <v>0</v>
      </c>
    </row>
    <row r="17" spans="1:21" ht="32.25" customHeight="1">
      <c r="A17" s="85" t="s">
        <v>11</v>
      </c>
      <c r="B17" s="85" t="s">
        <v>12</v>
      </c>
      <c r="C17" s="85" t="s">
        <v>39</v>
      </c>
      <c r="D17" s="85"/>
      <c r="E17" s="85"/>
      <c r="F17" s="149" t="s">
        <v>42</v>
      </c>
      <c r="G17" s="82" t="s">
        <v>154</v>
      </c>
      <c r="H17" s="128">
        <v>365</v>
      </c>
      <c r="I17" s="163" t="s">
        <v>44</v>
      </c>
      <c r="J17" s="163" t="s">
        <v>31</v>
      </c>
      <c r="K17" s="163" t="s">
        <v>146</v>
      </c>
      <c r="L17" s="164">
        <v>414</v>
      </c>
      <c r="M17" s="81">
        <f>'6'!H46</f>
        <v>0</v>
      </c>
      <c r="N17" s="81">
        <f>'6'!I46</f>
        <v>0</v>
      </c>
      <c r="O17" s="81">
        <f>'6'!J46</f>
        <v>0</v>
      </c>
      <c r="P17" s="151">
        <f>'6'!K46</f>
        <v>4.0000000000000001E-3</v>
      </c>
      <c r="Q17" s="81">
        <f>'6'!L46</f>
        <v>0</v>
      </c>
      <c r="R17" s="81">
        <f>'6'!M46</f>
        <v>0</v>
      </c>
      <c r="S17" s="81">
        <f>'6'!N46</f>
        <v>0</v>
      </c>
      <c r="T17" s="81">
        <f>'6'!O46</f>
        <v>0</v>
      </c>
      <c r="U17" s="81">
        <f>'6'!P46</f>
        <v>0</v>
      </c>
    </row>
    <row r="18" spans="1:21" ht="42">
      <c r="A18" s="85" t="s">
        <v>11</v>
      </c>
      <c r="B18" s="85" t="s">
        <v>12</v>
      </c>
      <c r="C18" s="85" t="s">
        <v>44</v>
      </c>
      <c r="D18" s="85"/>
      <c r="E18" s="85"/>
      <c r="F18" s="86" t="s">
        <v>115</v>
      </c>
      <c r="G18" s="82" t="s">
        <v>154</v>
      </c>
      <c r="H18" s="165">
        <v>365</v>
      </c>
      <c r="I18" s="166" t="s">
        <v>44</v>
      </c>
      <c r="J18" s="166" t="s">
        <v>31</v>
      </c>
      <c r="K18" s="166" t="s">
        <v>151</v>
      </c>
      <c r="L18" s="166" t="s">
        <v>116</v>
      </c>
      <c r="M18" s="81">
        <f>'6'!H54</f>
        <v>0</v>
      </c>
      <c r="N18" s="81">
        <f>'6'!I54</f>
        <v>0</v>
      </c>
      <c r="O18" s="81">
        <f>'6'!J54</f>
        <v>0.3</v>
      </c>
      <c r="P18" s="81">
        <f>'6'!K54</f>
        <v>0.495</v>
      </c>
      <c r="Q18" s="81">
        <f>'6'!L54</f>
        <v>0.5</v>
      </c>
      <c r="R18" s="81">
        <f>'6'!M54</f>
        <v>0.1</v>
      </c>
      <c r="S18" s="81">
        <f>'6'!N54</f>
        <v>0.1</v>
      </c>
      <c r="T18" s="81">
        <f>'6'!O54</f>
        <v>0.5</v>
      </c>
      <c r="U18" s="81">
        <f>'6'!P54</f>
        <v>0.5</v>
      </c>
    </row>
    <row r="19" spans="1:21" ht="31.5">
      <c r="A19" s="80" t="s">
        <v>11</v>
      </c>
      <c r="B19" s="80" t="s">
        <v>12</v>
      </c>
      <c r="C19" s="80" t="s">
        <v>49</v>
      </c>
      <c r="D19" s="87"/>
      <c r="E19" s="80"/>
      <c r="F19" s="82" t="s">
        <v>50</v>
      </c>
      <c r="G19" s="82" t="s">
        <v>154</v>
      </c>
      <c r="H19" s="165">
        <v>365</v>
      </c>
      <c r="I19" s="166" t="s">
        <v>11</v>
      </c>
      <c r="J19" s="166" t="s">
        <v>13</v>
      </c>
      <c r="K19" s="166" t="s">
        <v>117</v>
      </c>
      <c r="L19" s="166" t="s">
        <v>147</v>
      </c>
      <c r="M19" s="81">
        <f>'6'!H62</f>
        <v>0</v>
      </c>
      <c r="N19" s="81">
        <f>'6'!I62</f>
        <v>0</v>
      </c>
      <c r="O19" s="81">
        <f>'6'!J62</f>
        <v>0</v>
      </c>
      <c r="P19" s="151">
        <f>'6'!K62</f>
        <v>1E-3</v>
      </c>
      <c r="Q19" s="81">
        <v>0</v>
      </c>
      <c r="R19" s="81">
        <f>'6'!M62</f>
        <v>0</v>
      </c>
      <c r="S19" s="81">
        <f>'6'!N62</f>
        <v>0</v>
      </c>
      <c r="T19" s="81">
        <f>'6'!O62</f>
        <v>0</v>
      </c>
      <c r="U19" s="81">
        <f>'6'!P62</f>
        <v>0</v>
      </c>
    </row>
    <row r="20" spans="1:21" ht="33" customHeight="1">
      <c r="A20" s="141" t="s">
        <v>11</v>
      </c>
      <c r="B20" s="141" t="s">
        <v>12</v>
      </c>
      <c r="C20" s="141" t="s">
        <v>51</v>
      </c>
      <c r="D20" s="162"/>
      <c r="E20" s="161"/>
      <c r="F20" s="90" t="s">
        <v>138</v>
      </c>
      <c r="G20" s="82" t="s">
        <v>154</v>
      </c>
      <c r="H20" s="165">
        <v>365</v>
      </c>
      <c r="I20" s="163" t="s">
        <v>44</v>
      </c>
      <c r="J20" s="163" t="s">
        <v>31</v>
      </c>
      <c r="K20" s="163" t="s">
        <v>152</v>
      </c>
      <c r="L20" s="164">
        <v>414</v>
      </c>
      <c r="M20" s="81">
        <f>'6'!H71</f>
        <v>0</v>
      </c>
      <c r="N20" s="81">
        <f>'6'!I71</f>
        <v>0</v>
      </c>
      <c r="O20" s="81">
        <f>'6'!J71</f>
        <v>0</v>
      </c>
      <c r="P20" s="81">
        <f>'6'!K71</f>
        <v>0</v>
      </c>
      <c r="Q20" s="81">
        <f>'6'!L71</f>
        <v>0</v>
      </c>
      <c r="R20" s="81">
        <f>'6'!M71</f>
        <v>0</v>
      </c>
      <c r="S20" s="81">
        <f>'6'!N71</f>
        <v>0</v>
      </c>
      <c r="T20" s="81">
        <f>'6'!O71</f>
        <v>0</v>
      </c>
      <c r="U20" s="81">
        <f>'6'!P71</f>
        <v>0</v>
      </c>
    </row>
    <row r="21" spans="1:21" ht="52.5">
      <c r="A21" s="88" t="s">
        <v>11</v>
      </c>
      <c r="B21" s="88" t="s">
        <v>12</v>
      </c>
      <c r="C21" s="88" t="s">
        <v>59</v>
      </c>
      <c r="D21" s="88"/>
      <c r="E21" s="88"/>
      <c r="F21" s="89" t="s">
        <v>60</v>
      </c>
      <c r="G21" s="82" t="s">
        <v>154</v>
      </c>
      <c r="H21" s="91">
        <v>365</v>
      </c>
      <c r="I21" s="163" t="s">
        <v>44</v>
      </c>
      <c r="J21" s="163" t="s">
        <v>31</v>
      </c>
      <c r="K21" s="92" t="s">
        <v>153</v>
      </c>
      <c r="L21" s="93">
        <v>414</v>
      </c>
      <c r="M21" s="81">
        <f>'6'!H79</f>
        <v>0</v>
      </c>
      <c r="N21" s="81">
        <f>'6'!I79</f>
        <v>0</v>
      </c>
      <c r="O21" s="81">
        <f>'6'!J79</f>
        <v>0</v>
      </c>
      <c r="P21" s="81">
        <f>'6'!K79</f>
        <v>0</v>
      </c>
      <c r="Q21" s="81">
        <f>'6'!L79</f>
        <v>0</v>
      </c>
      <c r="R21" s="81">
        <f>'6'!M79</f>
        <v>10</v>
      </c>
      <c r="S21" s="81">
        <f>'6'!N79</f>
        <v>0</v>
      </c>
      <c r="T21" s="81">
        <f>'6'!O79</f>
        <v>0</v>
      </c>
      <c r="U21" s="81">
        <f>'6'!P79</f>
        <v>0</v>
      </c>
    </row>
  </sheetData>
  <mergeCells count="11">
    <mergeCell ref="M11:U11"/>
    <mergeCell ref="D9:U9"/>
    <mergeCell ref="N1:U1"/>
    <mergeCell ref="N2:U2"/>
    <mergeCell ref="N3:U3"/>
    <mergeCell ref="N4:U4"/>
    <mergeCell ref="Q10:U10"/>
    <mergeCell ref="A11:E11"/>
    <mergeCell ref="F11:F12"/>
    <mergeCell ref="G11:G12"/>
    <mergeCell ref="H11:L1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4"/>
  <sheetViews>
    <sheetView tabSelected="1" view="pageBreakPreview" zoomScaleSheetLayoutView="100" workbookViewId="0"/>
  </sheetViews>
  <sheetFormatPr defaultRowHeight="15"/>
  <cols>
    <col min="1" max="1" width="5" customWidth="1"/>
    <col min="2" max="2" width="4.85546875" customWidth="1"/>
    <col min="3" max="4" width="4.5703125" customWidth="1"/>
    <col min="5" max="5" width="27.28515625" customWidth="1"/>
    <col min="6" max="6" width="22" customWidth="1"/>
    <col min="7" max="7" width="7.7109375" customWidth="1"/>
    <col min="8" max="8" width="7.42578125" customWidth="1"/>
    <col min="9" max="9" width="7.140625" customWidth="1"/>
    <col min="10" max="10" width="7.28515625" customWidth="1"/>
    <col min="11" max="11" width="7.140625" customWidth="1"/>
    <col min="12" max="12" width="7.7109375" customWidth="1"/>
    <col min="13" max="13" width="7.85546875" customWidth="1"/>
  </cols>
  <sheetData>
    <row r="1" spans="1:16">
      <c r="A1" s="78"/>
      <c r="B1" s="78"/>
      <c r="C1" s="78"/>
      <c r="D1" s="78"/>
      <c r="E1" s="78"/>
      <c r="F1" s="78"/>
      <c r="G1" s="175" t="s">
        <v>118</v>
      </c>
      <c r="H1" s="175"/>
      <c r="I1" s="175"/>
      <c r="J1" s="175"/>
      <c r="K1" s="175"/>
      <c r="L1" s="175"/>
      <c r="M1" s="175"/>
      <c r="N1" s="175"/>
      <c r="O1" s="175"/>
      <c r="P1" s="175"/>
    </row>
    <row r="2" spans="1:16">
      <c r="A2" s="78"/>
      <c r="B2" s="78"/>
      <c r="C2" s="78"/>
      <c r="D2" s="78"/>
      <c r="E2" s="78"/>
      <c r="F2" s="78"/>
      <c r="G2" s="175" t="s">
        <v>80</v>
      </c>
      <c r="H2" s="175"/>
      <c r="I2" s="175"/>
      <c r="J2" s="175"/>
      <c r="K2" s="175"/>
      <c r="L2" s="175"/>
      <c r="M2" s="175"/>
      <c r="N2" s="175"/>
      <c r="O2" s="175"/>
      <c r="P2" s="175"/>
    </row>
    <row r="3" spans="1:16">
      <c r="A3" s="78"/>
      <c r="B3" s="78"/>
      <c r="C3" s="78"/>
      <c r="D3" s="78"/>
      <c r="E3" s="78"/>
      <c r="F3" s="78"/>
      <c r="G3" s="175" t="s">
        <v>81</v>
      </c>
      <c r="H3" s="175"/>
      <c r="I3" s="175"/>
      <c r="J3" s="175"/>
      <c r="K3" s="175"/>
      <c r="L3" s="175"/>
      <c r="M3" s="175"/>
      <c r="N3" s="175"/>
      <c r="O3" s="175"/>
      <c r="P3" s="175"/>
    </row>
    <row r="4" spans="1:16">
      <c r="A4" s="78"/>
      <c r="B4" s="78"/>
      <c r="C4" s="78"/>
      <c r="D4" s="78"/>
      <c r="E4" s="78"/>
      <c r="F4" s="78"/>
      <c r="G4" s="175" t="s">
        <v>82</v>
      </c>
      <c r="H4" s="175"/>
      <c r="I4" s="175"/>
      <c r="J4" s="175"/>
      <c r="K4" s="175"/>
      <c r="L4" s="175"/>
      <c r="M4" s="175"/>
      <c r="N4" s="175"/>
      <c r="O4" s="175"/>
      <c r="P4" s="175"/>
    </row>
    <row r="5" spans="1:16">
      <c r="A5" s="78"/>
      <c r="B5" s="78"/>
      <c r="C5" s="78"/>
      <c r="D5" s="78"/>
      <c r="E5" s="78"/>
      <c r="F5" s="78"/>
      <c r="G5" s="73"/>
      <c r="H5" s="73"/>
      <c r="I5" s="73"/>
      <c r="J5" s="78"/>
      <c r="K5" s="78"/>
    </row>
    <row r="6" spans="1:16" ht="15" customHeight="1">
      <c r="A6" s="236" t="s">
        <v>119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6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</row>
    <row r="8" spans="1:16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6" ht="15" customHeight="1">
      <c r="A9" s="237" t="s">
        <v>1</v>
      </c>
      <c r="B9" s="237"/>
      <c r="C9" s="237"/>
      <c r="D9" s="238"/>
      <c r="E9" s="239" t="s">
        <v>2</v>
      </c>
      <c r="F9" s="239" t="s">
        <v>120</v>
      </c>
      <c r="G9" s="239" t="s">
        <v>121</v>
      </c>
      <c r="H9" s="239"/>
      <c r="I9" s="239"/>
      <c r="J9" s="239"/>
      <c r="K9" s="239"/>
      <c r="L9" s="239"/>
      <c r="M9" s="239"/>
      <c r="N9" s="239"/>
      <c r="O9" s="239"/>
      <c r="P9" s="239"/>
    </row>
    <row r="10" spans="1:16">
      <c r="A10" s="237"/>
      <c r="B10" s="237"/>
      <c r="C10" s="237"/>
      <c r="D10" s="238"/>
      <c r="E10" s="240" t="s">
        <v>85</v>
      </c>
      <c r="F10" s="240"/>
      <c r="G10" s="239" t="s">
        <v>122</v>
      </c>
      <c r="H10" s="239" t="s">
        <v>91</v>
      </c>
      <c r="I10" s="239" t="s">
        <v>92</v>
      </c>
      <c r="J10" s="239" t="s">
        <v>93</v>
      </c>
      <c r="K10" s="239" t="s">
        <v>94</v>
      </c>
      <c r="L10" s="239" t="s">
        <v>95</v>
      </c>
      <c r="M10" s="239" t="s">
        <v>96</v>
      </c>
      <c r="N10" s="239" t="s">
        <v>140</v>
      </c>
      <c r="O10" s="239" t="s">
        <v>141</v>
      </c>
      <c r="P10" s="239" t="s">
        <v>142</v>
      </c>
    </row>
    <row r="11" spans="1:16">
      <c r="A11" s="5" t="s">
        <v>6</v>
      </c>
      <c r="B11" s="5" t="s">
        <v>7</v>
      </c>
      <c r="C11" s="5" t="s">
        <v>8</v>
      </c>
      <c r="D11" s="5" t="s">
        <v>9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</row>
    <row r="12" spans="1:16">
      <c r="A12" s="94">
        <v>1</v>
      </c>
      <c r="B12" s="94">
        <v>2</v>
      </c>
      <c r="C12" s="94">
        <v>3</v>
      </c>
      <c r="D12" s="94">
        <v>4</v>
      </c>
      <c r="E12" s="95">
        <v>5</v>
      </c>
      <c r="F12" s="96">
        <v>6</v>
      </c>
      <c r="G12" s="96">
        <v>7</v>
      </c>
      <c r="H12" s="96">
        <v>8</v>
      </c>
      <c r="I12" s="96">
        <v>9</v>
      </c>
      <c r="J12" s="96">
        <v>10</v>
      </c>
      <c r="K12" s="96">
        <v>11</v>
      </c>
      <c r="L12" s="96">
        <v>12</v>
      </c>
      <c r="M12" s="96">
        <v>13</v>
      </c>
      <c r="N12" s="143">
        <v>14</v>
      </c>
      <c r="O12" s="143">
        <v>15</v>
      </c>
      <c r="P12" s="143">
        <v>16</v>
      </c>
    </row>
    <row r="13" spans="1:16">
      <c r="A13" s="182" t="s">
        <v>11</v>
      </c>
      <c r="B13" s="182" t="s">
        <v>12</v>
      </c>
      <c r="C13" s="182" t="s">
        <v>13</v>
      </c>
      <c r="D13" s="182"/>
      <c r="E13" s="212" t="s">
        <v>14</v>
      </c>
      <c r="F13" s="97" t="s">
        <v>4</v>
      </c>
      <c r="G13" s="98">
        <f>H13+I13+J13+K13+L13+M13+N13+O13+P13</f>
        <v>170.6</v>
      </c>
      <c r="H13" s="98">
        <f>'2'!H14</f>
        <v>21.7</v>
      </c>
      <c r="I13" s="98">
        <f>'2'!I14</f>
        <v>15.7</v>
      </c>
      <c r="J13" s="98">
        <f>'2'!J14</f>
        <v>18.399999999999999</v>
      </c>
      <c r="K13" s="98">
        <f>'2'!K14</f>
        <v>19.8</v>
      </c>
      <c r="L13" s="98">
        <f>'2'!L14</f>
        <v>19</v>
      </c>
      <c r="M13" s="98">
        <f>'2'!M14</f>
        <v>19</v>
      </c>
      <c r="N13" s="98">
        <f>'2'!N14</f>
        <v>19</v>
      </c>
      <c r="O13" s="98">
        <f>'2'!O14</f>
        <v>19</v>
      </c>
      <c r="P13" s="98">
        <f>'2'!P14</f>
        <v>19</v>
      </c>
    </row>
    <row r="14" spans="1:16">
      <c r="A14" s="183"/>
      <c r="B14" s="183"/>
      <c r="C14" s="183"/>
      <c r="D14" s="183"/>
      <c r="E14" s="241"/>
      <c r="F14" s="99" t="s">
        <v>123</v>
      </c>
      <c r="G14" s="98">
        <f t="shared" ref="G14:G78" si="0">H14+I14+J14+K14+L14+M14+N14+O14+P14</f>
        <v>0</v>
      </c>
      <c r="H14" s="100">
        <f t="shared" ref="H14:M14" si="1">H16</f>
        <v>0</v>
      </c>
      <c r="I14" s="100">
        <f t="shared" si="1"/>
        <v>0</v>
      </c>
      <c r="J14" s="100">
        <f t="shared" si="1"/>
        <v>0</v>
      </c>
      <c r="K14" s="100">
        <f t="shared" si="1"/>
        <v>0</v>
      </c>
      <c r="L14" s="100">
        <f t="shared" si="1"/>
        <v>0</v>
      </c>
      <c r="M14" s="100">
        <f t="shared" si="1"/>
        <v>0</v>
      </c>
      <c r="N14" s="100">
        <f t="shared" ref="N14:P14" si="2">N16</f>
        <v>0</v>
      </c>
      <c r="O14" s="100">
        <f t="shared" si="2"/>
        <v>0</v>
      </c>
      <c r="P14" s="100">
        <f t="shared" si="2"/>
        <v>0</v>
      </c>
    </row>
    <row r="15" spans="1:16">
      <c r="A15" s="183"/>
      <c r="B15" s="183"/>
      <c r="C15" s="183"/>
      <c r="D15" s="183"/>
      <c r="E15" s="241"/>
      <c r="F15" s="101" t="s">
        <v>124</v>
      </c>
      <c r="G15" s="248"/>
      <c r="H15" s="249"/>
      <c r="I15" s="249"/>
      <c r="J15" s="249"/>
      <c r="K15" s="249"/>
      <c r="L15" s="249"/>
      <c r="M15" s="249"/>
      <c r="N15" s="249"/>
      <c r="O15" s="249"/>
      <c r="P15" s="250"/>
    </row>
    <row r="16" spans="1:16" ht="33.75">
      <c r="A16" s="183"/>
      <c r="B16" s="183"/>
      <c r="C16" s="183"/>
      <c r="D16" s="183"/>
      <c r="E16" s="241"/>
      <c r="F16" s="101" t="s">
        <v>125</v>
      </c>
      <c r="G16" s="98">
        <f t="shared" si="0"/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</row>
    <row r="17" spans="1:16" ht="22.5">
      <c r="A17" s="183"/>
      <c r="B17" s="183"/>
      <c r="C17" s="183"/>
      <c r="D17" s="183"/>
      <c r="E17" s="241"/>
      <c r="F17" s="101" t="s">
        <v>126</v>
      </c>
      <c r="G17" s="98">
        <f t="shared" si="0"/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</row>
    <row r="18" spans="1:16" ht="33.75">
      <c r="A18" s="183"/>
      <c r="B18" s="183"/>
      <c r="C18" s="183"/>
      <c r="D18" s="183"/>
      <c r="E18" s="241"/>
      <c r="F18" s="102" t="s">
        <v>127</v>
      </c>
      <c r="G18" s="98">
        <f t="shared" si="0"/>
        <v>33.900000000000006</v>
      </c>
      <c r="H18" s="103">
        <v>4.2</v>
      </c>
      <c r="I18" s="103">
        <v>4.2</v>
      </c>
      <c r="J18" s="103">
        <v>1.3</v>
      </c>
      <c r="K18" s="103">
        <v>4.2</v>
      </c>
      <c r="L18" s="103">
        <v>4</v>
      </c>
      <c r="M18" s="100">
        <v>4</v>
      </c>
      <c r="N18" s="100">
        <v>4</v>
      </c>
      <c r="O18" s="100">
        <v>4</v>
      </c>
      <c r="P18" s="100">
        <v>4</v>
      </c>
    </row>
    <row r="19" spans="1:16" ht="22.5">
      <c r="A19" s="183"/>
      <c r="B19" s="183"/>
      <c r="C19" s="183"/>
      <c r="D19" s="183"/>
      <c r="E19" s="241"/>
      <c r="F19" s="102" t="s">
        <v>128</v>
      </c>
      <c r="G19" s="98">
        <f t="shared" si="0"/>
        <v>43.8</v>
      </c>
      <c r="H19" s="103">
        <v>2.9</v>
      </c>
      <c r="I19" s="103">
        <v>4.5</v>
      </c>
      <c r="J19" s="103">
        <v>5.8</v>
      </c>
      <c r="K19" s="103">
        <v>5.6</v>
      </c>
      <c r="L19" s="103">
        <v>5</v>
      </c>
      <c r="M19" s="100">
        <v>5</v>
      </c>
      <c r="N19" s="100">
        <v>5</v>
      </c>
      <c r="O19" s="100">
        <v>5</v>
      </c>
      <c r="P19" s="100">
        <v>5</v>
      </c>
    </row>
    <row r="20" spans="1:16" ht="22.5">
      <c r="A20" s="184"/>
      <c r="B20" s="184"/>
      <c r="C20" s="184"/>
      <c r="D20" s="184"/>
      <c r="E20" s="213"/>
      <c r="F20" s="102" t="s">
        <v>129</v>
      </c>
      <c r="G20" s="98">
        <f t="shared" si="0"/>
        <v>92.9</v>
      </c>
      <c r="H20" s="103">
        <f t="shared" ref="H20:M20" si="3">H13-H18-H19</f>
        <v>14.6</v>
      </c>
      <c r="I20" s="103">
        <f t="shared" si="3"/>
        <v>7</v>
      </c>
      <c r="J20" s="103">
        <f t="shared" si="3"/>
        <v>11.299999999999997</v>
      </c>
      <c r="K20" s="103">
        <f t="shared" si="3"/>
        <v>10.000000000000002</v>
      </c>
      <c r="L20" s="103">
        <f t="shared" si="3"/>
        <v>10</v>
      </c>
      <c r="M20" s="103">
        <f t="shared" si="3"/>
        <v>10</v>
      </c>
      <c r="N20" s="103">
        <f t="shared" ref="N20:P20" si="4">N13-N18-N19</f>
        <v>10</v>
      </c>
      <c r="O20" s="103">
        <f t="shared" si="4"/>
        <v>10</v>
      </c>
      <c r="P20" s="103">
        <f t="shared" si="4"/>
        <v>10</v>
      </c>
    </row>
    <row r="21" spans="1:16">
      <c r="A21" s="242">
        <v>11</v>
      </c>
      <c r="B21" s="242">
        <v>0</v>
      </c>
      <c r="C21" s="243" t="s">
        <v>31</v>
      </c>
      <c r="D21" s="244"/>
      <c r="E21" s="245" t="s">
        <v>32</v>
      </c>
      <c r="F21" s="97" t="s">
        <v>4</v>
      </c>
      <c r="G21" s="98">
        <f>H21+I21+J21+K21+L21+M21+N21+O21+P21</f>
        <v>89.799999999999983</v>
      </c>
      <c r="H21" s="104">
        <f>'2'!H41</f>
        <v>12.5</v>
      </c>
      <c r="I21" s="104">
        <f>'2'!I41</f>
        <v>11.4</v>
      </c>
      <c r="J21" s="104">
        <f>'2'!J41</f>
        <v>11.4</v>
      </c>
      <c r="K21" s="104">
        <f>'2'!K41</f>
        <v>9</v>
      </c>
      <c r="L21" s="104">
        <f>'2'!L41</f>
        <v>9.1</v>
      </c>
      <c r="M21" s="104">
        <f>'2'!M41</f>
        <v>9.1</v>
      </c>
      <c r="N21" s="104">
        <f>'2'!N41</f>
        <v>9.1</v>
      </c>
      <c r="O21" s="104">
        <f>'2'!O41</f>
        <v>9.1</v>
      </c>
      <c r="P21" s="104">
        <f>'2'!P41</f>
        <v>9.1</v>
      </c>
    </row>
    <row r="22" spans="1:16">
      <c r="A22" s="242"/>
      <c r="B22" s="242"/>
      <c r="C22" s="243"/>
      <c r="D22" s="244"/>
      <c r="E22" s="245"/>
      <c r="F22" s="99" t="s">
        <v>123</v>
      </c>
      <c r="G22" s="98">
        <f t="shared" si="0"/>
        <v>0</v>
      </c>
      <c r="H22" s="105">
        <f t="shared" ref="H22:M22" si="5">H24+H25</f>
        <v>0</v>
      </c>
      <c r="I22" s="105">
        <f t="shared" si="5"/>
        <v>0</v>
      </c>
      <c r="J22" s="105">
        <f t="shared" si="5"/>
        <v>0</v>
      </c>
      <c r="K22" s="105">
        <f t="shared" si="5"/>
        <v>0</v>
      </c>
      <c r="L22" s="105">
        <f t="shared" si="5"/>
        <v>0</v>
      </c>
      <c r="M22" s="105">
        <f t="shared" si="5"/>
        <v>0</v>
      </c>
      <c r="N22" s="105">
        <f t="shared" ref="N22:P22" si="6">N24+N25</f>
        <v>0</v>
      </c>
      <c r="O22" s="105">
        <f t="shared" si="6"/>
        <v>0</v>
      </c>
      <c r="P22" s="105">
        <f t="shared" si="6"/>
        <v>0</v>
      </c>
    </row>
    <row r="23" spans="1:16">
      <c r="A23" s="242"/>
      <c r="B23" s="242"/>
      <c r="C23" s="243"/>
      <c r="D23" s="244"/>
      <c r="E23" s="245"/>
      <c r="F23" s="101" t="s">
        <v>124</v>
      </c>
      <c r="G23" s="248"/>
      <c r="H23" s="249"/>
      <c r="I23" s="249"/>
      <c r="J23" s="249"/>
      <c r="K23" s="249"/>
      <c r="L23" s="249"/>
      <c r="M23" s="249"/>
      <c r="N23" s="249"/>
      <c r="O23" s="249"/>
      <c r="P23" s="250"/>
    </row>
    <row r="24" spans="1:16" ht="33.75">
      <c r="A24" s="242"/>
      <c r="B24" s="242"/>
      <c r="C24" s="243"/>
      <c r="D24" s="244"/>
      <c r="E24" s="245"/>
      <c r="F24" s="101" t="s">
        <v>125</v>
      </c>
      <c r="G24" s="98">
        <f t="shared" si="0"/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</row>
    <row r="25" spans="1:16" ht="22.5">
      <c r="A25" s="242"/>
      <c r="B25" s="242"/>
      <c r="C25" s="243"/>
      <c r="D25" s="244"/>
      <c r="E25" s="245"/>
      <c r="F25" s="101" t="s">
        <v>126</v>
      </c>
      <c r="G25" s="98">
        <f t="shared" si="0"/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</row>
    <row r="26" spans="1:16" ht="33.75">
      <c r="A26" s="242"/>
      <c r="B26" s="242"/>
      <c r="C26" s="243"/>
      <c r="D26" s="244"/>
      <c r="E26" s="245"/>
      <c r="F26" s="102" t="s">
        <v>127</v>
      </c>
      <c r="G26" s="98">
        <f t="shared" si="0"/>
        <v>12.100000000000001</v>
      </c>
      <c r="H26" s="105">
        <v>2.1</v>
      </c>
      <c r="I26" s="105">
        <v>3.1</v>
      </c>
      <c r="J26" s="105">
        <v>0.9</v>
      </c>
      <c r="K26" s="105">
        <v>1</v>
      </c>
      <c r="L26" s="105">
        <v>1</v>
      </c>
      <c r="M26" s="106">
        <v>1</v>
      </c>
      <c r="N26" s="106">
        <v>1</v>
      </c>
      <c r="O26" s="106">
        <v>1</v>
      </c>
      <c r="P26" s="106">
        <v>1</v>
      </c>
    </row>
    <row r="27" spans="1:16" ht="22.5">
      <c r="A27" s="242"/>
      <c r="B27" s="242"/>
      <c r="C27" s="243"/>
      <c r="D27" s="244"/>
      <c r="E27" s="245"/>
      <c r="F27" s="102" t="s">
        <v>128</v>
      </c>
      <c r="G27" s="98">
        <f t="shared" si="0"/>
        <v>23.000000000000004</v>
      </c>
      <c r="H27" s="105">
        <v>3.1</v>
      </c>
      <c r="I27" s="105">
        <v>3.4</v>
      </c>
      <c r="J27" s="105">
        <v>4</v>
      </c>
      <c r="K27" s="105">
        <v>2</v>
      </c>
      <c r="L27" s="105">
        <v>2.1</v>
      </c>
      <c r="M27" s="106">
        <v>2.1</v>
      </c>
      <c r="N27" s="106">
        <v>2.1</v>
      </c>
      <c r="O27" s="106">
        <v>2.1</v>
      </c>
      <c r="P27" s="106">
        <v>2.1</v>
      </c>
    </row>
    <row r="28" spans="1:16" ht="22.5">
      <c r="A28" s="242"/>
      <c r="B28" s="242"/>
      <c r="C28" s="243"/>
      <c r="D28" s="244"/>
      <c r="E28" s="245"/>
      <c r="F28" s="102" t="s">
        <v>129</v>
      </c>
      <c r="G28" s="98">
        <f t="shared" si="0"/>
        <v>54.7</v>
      </c>
      <c r="H28" s="103">
        <f t="shared" ref="H28:M28" si="7">H21-H22-H26-H27</f>
        <v>7.3000000000000007</v>
      </c>
      <c r="I28" s="103">
        <f t="shared" si="7"/>
        <v>4.9000000000000004</v>
      </c>
      <c r="J28" s="103">
        <f t="shared" si="7"/>
        <v>6.5</v>
      </c>
      <c r="K28" s="103">
        <f t="shared" si="7"/>
        <v>6</v>
      </c>
      <c r="L28" s="103">
        <f t="shared" si="7"/>
        <v>6</v>
      </c>
      <c r="M28" s="103">
        <f t="shared" si="7"/>
        <v>6</v>
      </c>
      <c r="N28" s="103">
        <f t="shared" ref="N28:P28" si="8">N21-N22-N26-N27</f>
        <v>6</v>
      </c>
      <c r="O28" s="103">
        <f t="shared" si="8"/>
        <v>6</v>
      </c>
      <c r="P28" s="103">
        <f t="shared" si="8"/>
        <v>6</v>
      </c>
    </row>
    <row r="29" spans="1:16">
      <c r="A29" s="242">
        <v>11</v>
      </c>
      <c r="B29" s="242">
        <v>0</v>
      </c>
      <c r="C29" s="243" t="s">
        <v>35</v>
      </c>
      <c r="D29" s="244"/>
      <c r="E29" s="245" t="s">
        <v>36</v>
      </c>
      <c r="F29" s="97" t="s">
        <v>4</v>
      </c>
      <c r="G29" s="98">
        <f t="shared" si="0"/>
        <v>210</v>
      </c>
      <c r="H29" s="107">
        <f>'2'!H66</f>
        <v>0</v>
      </c>
      <c r="I29" s="107">
        <f>'2'!I66</f>
        <v>0</v>
      </c>
      <c r="J29" s="107">
        <f>'2'!J66</f>
        <v>0</v>
      </c>
      <c r="K29" s="107">
        <f>'2'!K66</f>
        <v>0</v>
      </c>
      <c r="L29" s="107">
        <f>'2'!L66</f>
        <v>0</v>
      </c>
      <c r="M29" s="107">
        <f>'2'!M66</f>
        <v>120</v>
      </c>
      <c r="N29" s="107">
        <f>'2'!N66</f>
        <v>90</v>
      </c>
      <c r="O29" s="107">
        <f>'2'!O66</f>
        <v>0</v>
      </c>
      <c r="P29" s="107">
        <f>'2'!P66</f>
        <v>0</v>
      </c>
    </row>
    <row r="30" spans="1:16">
      <c r="A30" s="242"/>
      <c r="B30" s="242"/>
      <c r="C30" s="243"/>
      <c r="D30" s="244"/>
      <c r="E30" s="245"/>
      <c r="F30" s="99" t="s">
        <v>123</v>
      </c>
      <c r="G30" s="98">
        <f t="shared" si="0"/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</row>
    <row r="31" spans="1:16">
      <c r="A31" s="242"/>
      <c r="B31" s="242"/>
      <c r="C31" s="243"/>
      <c r="D31" s="244"/>
      <c r="E31" s="245"/>
      <c r="F31" s="101" t="s">
        <v>124</v>
      </c>
      <c r="G31" s="248"/>
      <c r="H31" s="249"/>
      <c r="I31" s="249"/>
      <c r="J31" s="249"/>
      <c r="K31" s="249"/>
      <c r="L31" s="249"/>
      <c r="M31" s="249"/>
      <c r="N31" s="249"/>
      <c r="O31" s="249"/>
      <c r="P31" s="250"/>
    </row>
    <row r="32" spans="1:16" ht="33.75">
      <c r="A32" s="242"/>
      <c r="B32" s="242"/>
      <c r="C32" s="243"/>
      <c r="D32" s="244"/>
      <c r="E32" s="245"/>
      <c r="F32" s="101" t="s">
        <v>125</v>
      </c>
      <c r="G32" s="98">
        <f t="shared" si="0"/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</row>
    <row r="33" spans="1:16" ht="22.5">
      <c r="A33" s="242"/>
      <c r="B33" s="242"/>
      <c r="C33" s="243"/>
      <c r="D33" s="244"/>
      <c r="E33" s="245"/>
      <c r="F33" s="101" t="s">
        <v>126</v>
      </c>
      <c r="G33" s="98">
        <f t="shared" si="0"/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</row>
    <row r="34" spans="1:16" ht="33.75">
      <c r="A34" s="242"/>
      <c r="B34" s="242"/>
      <c r="C34" s="243"/>
      <c r="D34" s="244"/>
      <c r="E34" s="245"/>
      <c r="F34" s="102" t="s">
        <v>127</v>
      </c>
      <c r="G34" s="98">
        <f t="shared" si="0"/>
        <v>96.6</v>
      </c>
      <c r="H34" s="106">
        <f>H29*46%</f>
        <v>0</v>
      </c>
      <c r="I34" s="106">
        <f>I29*46%</f>
        <v>0</v>
      </c>
      <c r="J34" s="106">
        <v>0</v>
      </c>
      <c r="K34" s="106">
        <v>0</v>
      </c>
      <c r="L34" s="106">
        <f>L29*46%</f>
        <v>0</v>
      </c>
      <c r="M34" s="106">
        <f>M29*46%</f>
        <v>55.2</v>
      </c>
      <c r="N34" s="106">
        <f t="shared" ref="N34:P34" si="9">N29*46%</f>
        <v>41.4</v>
      </c>
      <c r="O34" s="106">
        <f t="shared" si="9"/>
        <v>0</v>
      </c>
      <c r="P34" s="106">
        <f t="shared" si="9"/>
        <v>0</v>
      </c>
    </row>
    <row r="35" spans="1:16" ht="22.5">
      <c r="A35" s="242"/>
      <c r="B35" s="242"/>
      <c r="C35" s="243"/>
      <c r="D35" s="244"/>
      <c r="E35" s="245"/>
      <c r="F35" s="102" t="s">
        <v>128</v>
      </c>
      <c r="G35" s="98">
        <f t="shared" si="0"/>
        <v>113.4</v>
      </c>
      <c r="H35" s="106">
        <f t="shared" ref="H35:M35" si="10">H29-H34</f>
        <v>0</v>
      </c>
      <c r="I35" s="106">
        <f t="shared" si="10"/>
        <v>0</v>
      </c>
      <c r="J35" s="106">
        <f t="shared" si="10"/>
        <v>0</v>
      </c>
      <c r="K35" s="106">
        <f t="shared" si="10"/>
        <v>0</v>
      </c>
      <c r="L35" s="106">
        <f t="shared" si="10"/>
        <v>0</v>
      </c>
      <c r="M35" s="106">
        <f t="shared" si="10"/>
        <v>64.8</v>
      </c>
      <c r="N35" s="106">
        <f t="shared" ref="N35:P35" si="11">N29-N34</f>
        <v>48.6</v>
      </c>
      <c r="O35" s="106">
        <f t="shared" si="11"/>
        <v>0</v>
      </c>
      <c r="P35" s="106">
        <f t="shared" si="11"/>
        <v>0</v>
      </c>
    </row>
    <row r="36" spans="1:16" ht="19.5" customHeight="1">
      <c r="A36" s="242"/>
      <c r="B36" s="242"/>
      <c r="C36" s="243"/>
      <c r="D36" s="244"/>
      <c r="E36" s="245"/>
      <c r="F36" s="102" t="s">
        <v>129</v>
      </c>
      <c r="G36" s="98">
        <f t="shared" si="0"/>
        <v>0</v>
      </c>
      <c r="H36" s="100">
        <f t="shared" ref="H36:M36" si="12">H29-H30-H34-H35</f>
        <v>0</v>
      </c>
      <c r="I36" s="100">
        <f t="shared" si="12"/>
        <v>0</v>
      </c>
      <c r="J36" s="100">
        <f t="shared" si="12"/>
        <v>0</v>
      </c>
      <c r="K36" s="100">
        <f t="shared" si="12"/>
        <v>0</v>
      </c>
      <c r="L36" s="100">
        <f t="shared" si="12"/>
        <v>0</v>
      </c>
      <c r="M36" s="100">
        <f t="shared" si="12"/>
        <v>0</v>
      </c>
      <c r="N36" s="100">
        <f t="shared" ref="N36:P36" si="13">N29-N30-N34-N35</f>
        <v>0</v>
      </c>
      <c r="O36" s="100">
        <f t="shared" si="13"/>
        <v>0</v>
      </c>
      <c r="P36" s="100">
        <f t="shared" si="13"/>
        <v>0</v>
      </c>
    </row>
    <row r="37" spans="1:16" hidden="1">
      <c r="A37" s="242">
        <v>11</v>
      </c>
      <c r="B37" s="242">
        <v>0</v>
      </c>
      <c r="C37" s="243" t="s">
        <v>39</v>
      </c>
      <c r="D37" s="244"/>
      <c r="E37" s="245" t="s">
        <v>130</v>
      </c>
      <c r="F37" s="97" t="s">
        <v>4</v>
      </c>
      <c r="G37" s="98">
        <f t="shared" si="0"/>
        <v>0</v>
      </c>
      <c r="H37" s="107"/>
      <c r="I37" s="107"/>
      <c r="J37" s="107"/>
      <c r="K37" s="107"/>
      <c r="L37" s="107"/>
      <c r="M37" s="107"/>
      <c r="N37" s="77"/>
      <c r="O37" s="77"/>
      <c r="P37" s="77"/>
    </row>
    <row r="38" spans="1:16" hidden="1">
      <c r="A38" s="242"/>
      <c r="B38" s="242"/>
      <c r="C38" s="243"/>
      <c r="D38" s="244"/>
      <c r="E38" s="245"/>
      <c r="F38" s="99" t="s">
        <v>123</v>
      </c>
      <c r="G38" s="98">
        <f t="shared" si="0"/>
        <v>0</v>
      </c>
      <c r="H38" s="106"/>
      <c r="I38" s="106"/>
      <c r="J38" s="106"/>
      <c r="K38" s="106"/>
      <c r="L38" s="106"/>
      <c r="M38" s="106"/>
      <c r="N38" s="77"/>
      <c r="O38" s="77"/>
      <c r="P38" s="77"/>
    </row>
    <row r="39" spans="1:16" hidden="1">
      <c r="A39" s="242"/>
      <c r="B39" s="242"/>
      <c r="C39" s="243"/>
      <c r="D39" s="244"/>
      <c r="E39" s="245"/>
      <c r="F39" s="101" t="s">
        <v>124</v>
      </c>
      <c r="G39" s="98">
        <f t="shared" si="0"/>
        <v>0</v>
      </c>
      <c r="H39" s="106"/>
      <c r="I39" s="106"/>
      <c r="J39" s="106"/>
      <c r="K39" s="106"/>
      <c r="L39" s="106"/>
      <c r="M39" s="106"/>
      <c r="N39" s="77"/>
      <c r="O39" s="77"/>
      <c r="P39" s="77"/>
    </row>
    <row r="40" spans="1:16" ht="33.75" hidden="1">
      <c r="A40" s="242"/>
      <c r="B40" s="242"/>
      <c r="C40" s="243"/>
      <c r="D40" s="244"/>
      <c r="E40" s="245"/>
      <c r="F40" s="101" t="s">
        <v>125</v>
      </c>
      <c r="G40" s="98">
        <f t="shared" si="0"/>
        <v>0</v>
      </c>
      <c r="H40" s="106"/>
      <c r="I40" s="106"/>
      <c r="J40" s="106"/>
      <c r="K40" s="106"/>
      <c r="L40" s="106"/>
      <c r="M40" s="106"/>
      <c r="N40" s="77"/>
      <c r="O40" s="77"/>
      <c r="P40" s="77"/>
    </row>
    <row r="41" spans="1:16" ht="22.5" hidden="1">
      <c r="A41" s="242"/>
      <c r="B41" s="242"/>
      <c r="C41" s="243"/>
      <c r="D41" s="244"/>
      <c r="E41" s="245"/>
      <c r="F41" s="101" t="s">
        <v>126</v>
      </c>
      <c r="G41" s="98">
        <f t="shared" si="0"/>
        <v>0</v>
      </c>
      <c r="H41" s="106"/>
      <c r="I41" s="106"/>
      <c r="J41" s="106"/>
      <c r="K41" s="106"/>
      <c r="L41" s="106"/>
      <c r="M41" s="106"/>
      <c r="N41" s="77"/>
      <c r="O41" s="77"/>
      <c r="P41" s="77"/>
    </row>
    <row r="42" spans="1:16" ht="33.75" hidden="1">
      <c r="A42" s="242"/>
      <c r="B42" s="242"/>
      <c r="C42" s="243"/>
      <c r="D42" s="244"/>
      <c r="E42" s="245"/>
      <c r="F42" s="102" t="s">
        <v>127</v>
      </c>
      <c r="G42" s="98">
        <f t="shared" si="0"/>
        <v>0</v>
      </c>
      <c r="H42" s="106"/>
      <c r="I42" s="106"/>
      <c r="J42" s="106"/>
      <c r="K42" s="106"/>
      <c r="L42" s="106"/>
      <c r="M42" s="106"/>
      <c r="N42" s="77"/>
      <c r="O42" s="77"/>
      <c r="P42" s="77"/>
    </row>
    <row r="43" spans="1:16" ht="22.5" hidden="1">
      <c r="A43" s="242"/>
      <c r="B43" s="242"/>
      <c r="C43" s="243"/>
      <c r="D43" s="244"/>
      <c r="E43" s="245"/>
      <c r="F43" s="102" t="s">
        <v>128</v>
      </c>
      <c r="G43" s="98">
        <f t="shared" si="0"/>
        <v>0</v>
      </c>
      <c r="H43" s="106"/>
      <c r="I43" s="106"/>
      <c r="J43" s="106"/>
      <c r="K43" s="106"/>
      <c r="L43" s="106"/>
      <c r="M43" s="106"/>
      <c r="N43" s="77"/>
      <c r="O43" s="77"/>
      <c r="P43" s="77"/>
    </row>
    <row r="44" spans="1:16" ht="22.5" hidden="1">
      <c r="A44" s="242"/>
      <c r="B44" s="242"/>
      <c r="C44" s="243"/>
      <c r="D44" s="244"/>
      <c r="E44" s="245"/>
      <c r="F44" s="102" t="s">
        <v>129</v>
      </c>
      <c r="G44" s="98">
        <f t="shared" si="0"/>
        <v>0</v>
      </c>
      <c r="H44" s="106"/>
      <c r="I44" s="106"/>
      <c r="J44" s="106"/>
      <c r="K44" s="106"/>
      <c r="L44" s="106"/>
      <c r="M44" s="106"/>
      <c r="N44" s="77"/>
      <c r="O44" s="77"/>
      <c r="P44" s="77"/>
    </row>
    <row r="45" spans="1:16">
      <c r="A45" s="242">
        <v>11</v>
      </c>
      <c r="B45" s="242">
        <v>0</v>
      </c>
      <c r="C45" s="243" t="s">
        <v>39</v>
      </c>
      <c r="D45" s="244"/>
      <c r="E45" s="245" t="s">
        <v>42</v>
      </c>
      <c r="F45" s="97" t="s">
        <v>4</v>
      </c>
      <c r="G45" s="98">
        <f t="shared" si="0"/>
        <v>472.37700000000001</v>
      </c>
      <c r="H45" s="107">
        <f>'2'!H81</f>
        <v>45</v>
      </c>
      <c r="I45" s="107">
        <f>'2'!I81</f>
        <v>54</v>
      </c>
      <c r="J45" s="107">
        <f>'2'!J81</f>
        <v>33</v>
      </c>
      <c r="K45" s="107">
        <f>'2'!K81</f>
        <v>175.37700000000001</v>
      </c>
      <c r="L45" s="107">
        <f>'2'!L81</f>
        <v>33</v>
      </c>
      <c r="M45" s="107">
        <f>'2'!M81</f>
        <v>33</v>
      </c>
      <c r="N45" s="107">
        <f>'2'!N81</f>
        <v>33</v>
      </c>
      <c r="O45" s="107">
        <f>'2'!O81</f>
        <v>33</v>
      </c>
      <c r="P45" s="107">
        <f>'2'!P81</f>
        <v>33</v>
      </c>
    </row>
    <row r="46" spans="1:16">
      <c r="A46" s="242"/>
      <c r="B46" s="242"/>
      <c r="C46" s="243"/>
      <c r="D46" s="244"/>
      <c r="E46" s="245"/>
      <c r="F46" s="99" t="s">
        <v>123</v>
      </c>
      <c r="G46" s="98">
        <f t="shared" si="0"/>
        <v>4.0000000000000001E-3</v>
      </c>
      <c r="H46" s="106">
        <f t="shared" ref="H46:M46" si="14">H48+H49</f>
        <v>0</v>
      </c>
      <c r="I46" s="106">
        <f t="shared" si="14"/>
        <v>0</v>
      </c>
      <c r="J46" s="106">
        <f t="shared" si="14"/>
        <v>0</v>
      </c>
      <c r="K46" s="150">
        <f t="shared" si="14"/>
        <v>4.0000000000000001E-3</v>
      </c>
      <c r="L46" s="106">
        <f t="shared" si="14"/>
        <v>0</v>
      </c>
      <c r="M46" s="106">
        <f t="shared" si="14"/>
        <v>0</v>
      </c>
      <c r="N46" s="106">
        <f t="shared" ref="N46:P46" si="15">N48+N49</f>
        <v>0</v>
      </c>
      <c r="O46" s="106">
        <f t="shared" si="15"/>
        <v>0</v>
      </c>
      <c r="P46" s="106">
        <f t="shared" si="15"/>
        <v>0</v>
      </c>
    </row>
    <row r="47" spans="1:16">
      <c r="A47" s="242"/>
      <c r="B47" s="242"/>
      <c r="C47" s="243"/>
      <c r="D47" s="244"/>
      <c r="E47" s="245"/>
      <c r="F47" s="101" t="s">
        <v>124</v>
      </c>
      <c r="G47" s="248"/>
      <c r="H47" s="249"/>
      <c r="I47" s="249"/>
      <c r="J47" s="249"/>
      <c r="K47" s="249"/>
      <c r="L47" s="249"/>
      <c r="M47" s="249"/>
      <c r="N47" s="249"/>
      <c r="O47" s="249"/>
      <c r="P47" s="250"/>
    </row>
    <row r="48" spans="1:16" ht="33.75">
      <c r="A48" s="242"/>
      <c r="B48" s="242"/>
      <c r="C48" s="243"/>
      <c r="D48" s="244"/>
      <c r="E48" s="245"/>
      <c r="F48" s="101" t="s">
        <v>125</v>
      </c>
      <c r="G48" s="98">
        <f t="shared" si="0"/>
        <v>4.0000000000000001E-3</v>
      </c>
      <c r="H48" s="106">
        <v>0</v>
      </c>
      <c r="I48" s="106">
        <v>0</v>
      </c>
      <c r="J48" s="106">
        <v>0</v>
      </c>
      <c r="K48" s="150">
        <v>4.0000000000000001E-3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</row>
    <row r="49" spans="1:16" ht="22.5">
      <c r="A49" s="242"/>
      <c r="B49" s="242"/>
      <c r="C49" s="243"/>
      <c r="D49" s="244"/>
      <c r="E49" s="245"/>
      <c r="F49" s="101" t="s">
        <v>126</v>
      </c>
      <c r="G49" s="98">
        <f t="shared" si="0"/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</row>
    <row r="50" spans="1:16" ht="33.75">
      <c r="A50" s="242"/>
      <c r="B50" s="242"/>
      <c r="C50" s="243"/>
      <c r="D50" s="244"/>
      <c r="E50" s="245"/>
      <c r="F50" s="102" t="s">
        <v>127</v>
      </c>
      <c r="G50" s="98">
        <f t="shared" si="0"/>
        <v>157.79999999999998</v>
      </c>
      <c r="H50" s="106">
        <v>18</v>
      </c>
      <c r="I50" s="106">
        <v>21.6</v>
      </c>
      <c r="J50" s="106">
        <v>13.2</v>
      </c>
      <c r="K50" s="106">
        <v>39</v>
      </c>
      <c r="L50" s="106">
        <v>13.2</v>
      </c>
      <c r="M50" s="106">
        <v>13.2</v>
      </c>
      <c r="N50" s="106">
        <v>13.2</v>
      </c>
      <c r="O50" s="106">
        <v>13.2</v>
      </c>
      <c r="P50" s="106">
        <v>13.2</v>
      </c>
    </row>
    <row r="51" spans="1:16" ht="22.5">
      <c r="A51" s="242"/>
      <c r="B51" s="242"/>
      <c r="C51" s="243"/>
      <c r="D51" s="244"/>
      <c r="E51" s="245"/>
      <c r="F51" s="102" t="s">
        <v>128</v>
      </c>
      <c r="G51" s="98">
        <f t="shared" si="0"/>
        <v>291.49999999999994</v>
      </c>
      <c r="H51" s="106">
        <v>24.8</v>
      </c>
      <c r="I51" s="106">
        <v>29.7</v>
      </c>
      <c r="J51" s="106">
        <v>18.2</v>
      </c>
      <c r="K51" s="106">
        <v>127.8</v>
      </c>
      <c r="L51" s="106">
        <v>18.2</v>
      </c>
      <c r="M51" s="106">
        <v>18.2</v>
      </c>
      <c r="N51" s="106">
        <v>18.2</v>
      </c>
      <c r="O51" s="106">
        <v>18.2</v>
      </c>
      <c r="P51" s="106">
        <v>18.2</v>
      </c>
    </row>
    <row r="52" spans="1:16" ht="16.5" customHeight="1">
      <c r="A52" s="242"/>
      <c r="B52" s="242"/>
      <c r="C52" s="243"/>
      <c r="D52" s="244"/>
      <c r="E52" s="245"/>
      <c r="F52" s="102" t="s">
        <v>129</v>
      </c>
      <c r="G52" s="98">
        <f t="shared" si="0"/>
        <v>23.077000000000019</v>
      </c>
      <c r="H52" s="100">
        <f>H45-H50-H51</f>
        <v>2.1999999999999993</v>
      </c>
      <c r="I52" s="100">
        <f t="shared" ref="I52:P52" si="16">I45-I50-I51</f>
        <v>2.6999999999999993</v>
      </c>
      <c r="J52" s="100">
        <f t="shared" si="16"/>
        <v>1.6000000000000014</v>
      </c>
      <c r="K52" s="100">
        <f t="shared" si="16"/>
        <v>8.5770000000000124</v>
      </c>
      <c r="L52" s="100">
        <f t="shared" si="16"/>
        <v>1.6000000000000014</v>
      </c>
      <c r="M52" s="100">
        <f t="shared" si="16"/>
        <v>1.6000000000000014</v>
      </c>
      <c r="N52" s="100">
        <f t="shared" si="16"/>
        <v>1.6000000000000014</v>
      </c>
      <c r="O52" s="100">
        <f t="shared" si="16"/>
        <v>1.6000000000000014</v>
      </c>
      <c r="P52" s="100">
        <f t="shared" si="16"/>
        <v>1.6000000000000014</v>
      </c>
    </row>
    <row r="53" spans="1:16">
      <c r="A53" s="242">
        <v>11</v>
      </c>
      <c r="B53" s="242">
        <v>0</v>
      </c>
      <c r="C53" s="243" t="s">
        <v>44</v>
      </c>
      <c r="D53" s="244"/>
      <c r="E53" s="245" t="s">
        <v>45</v>
      </c>
      <c r="F53" s="97" t="s">
        <v>4</v>
      </c>
      <c r="G53" s="98">
        <f t="shared" si="0"/>
        <v>14.159000000000001</v>
      </c>
      <c r="H53" s="108">
        <f>'2'!H84</f>
        <v>0</v>
      </c>
      <c r="I53" s="108">
        <f>'2'!I84</f>
        <v>0</v>
      </c>
      <c r="J53" s="108">
        <f>'2'!J84</f>
        <v>0.7</v>
      </c>
      <c r="K53" s="108">
        <f>'2'!K84</f>
        <v>6.5</v>
      </c>
      <c r="L53" s="108">
        <f>'2'!L84</f>
        <v>1.7000000000000002</v>
      </c>
      <c r="M53" s="108">
        <f>'2'!M84</f>
        <v>0.43499999999999994</v>
      </c>
      <c r="N53" s="108">
        <f>'2'!N84</f>
        <v>0.45299999999999996</v>
      </c>
      <c r="O53" s="108">
        <f>'2'!O84</f>
        <v>1.746</v>
      </c>
      <c r="P53" s="108">
        <f>'2'!P84</f>
        <v>2.625</v>
      </c>
    </row>
    <row r="54" spans="1:16">
      <c r="A54" s="242"/>
      <c r="B54" s="242"/>
      <c r="C54" s="243"/>
      <c r="D54" s="244"/>
      <c r="E54" s="245"/>
      <c r="F54" s="99" t="s">
        <v>123</v>
      </c>
      <c r="G54" s="98">
        <f t="shared" si="0"/>
        <v>2.4950000000000001</v>
      </c>
      <c r="H54" s="100">
        <f t="shared" ref="H54:M54" si="17">H56</f>
        <v>0</v>
      </c>
      <c r="I54" s="100">
        <f t="shared" si="17"/>
        <v>0</v>
      </c>
      <c r="J54" s="100">
        <f t="shared" si="17"/>
        <v>0.3</v>
      </c>
      <c r="K54" s="100">
        <f t="shared" si="17"/>
        <v>0.495</v>
      </c>
      <c r="L54" s="100">
        <f t="shared" si="17"/>
        <v>0.5</v>
      </c>
      <c r="M54" s="100">
        <f t="shared" si="17"/>
        <v>0.1</v>
      </c>
      <c r="N54" s="100">
        <f t="shared" ref="N54:P54" si="18">N56</f>
        <v>0.1</v>
      </c>
      <c r="O54" s="100">
        <f t="shared" si="18"/>
        <v>0.5</v>
      </c>
      <c r="P54" s="100">
        <f t="shared" si="18"/>
        <v>0.5</v>
      </c>
    </row>
    <row r="55" spans="1:16">
      <c r="A55" s="242"/>
      <c r="B55" s="242"/>
      <c r="C55" s="243"/>
      <c r="D55" s="244"/>
      <c r="E55" s="245"/>
      <c r="F55" s="101" t="s">
        <v>124</v>
      </c>
      <c r="G55" s="248"/>
      <c r="H55" s="249"/>
      <c r="I55" s="249"/>
      <c r="J55" s="249"/>
      <c r="K55" s="249"/>
      <c r="L55" s="249"/>
      <c r="M55" s="249"/>
      <c r="N55" s="249"/>
      <c r="O55" s="249"/>
      <c r="P55" s="250"/>
    </row>
    <row r="56" spans="1:16" ht="33.75">
      <c r="A56" s="242"/>
      <c r="B56" s="242"/>
      <c r="C56" s="243"/>
      <c r="D56" s="244"/>
      <c r="E56" s="245"/>
      <c r="F56" s="101" t="s">
        <v>125</v>
      </c>
      <c r="G56" s="98">
        <f t="shared" si="0"/>
        <v>2.4950000000000001</v>
      </c>
      <c r="H56" s="106">
        <v>0</v>
      </c>
      <c r="I56" s="106">
        <v>0</v>
      </c>
      <c r="J56" s="106">
        <v>0.3</v>
      </c>
      <c r="K56" s="106">
        <v>0.495</v>
      </c>
      <c r="L56" s="106">
        <v>0.5</v>
      </c>
      <c r="M56" s="106">
        <v>0.1</v>
      </c>
      <c r="N56" s="106">
        <v>0.1</v>
      </c>
      <c r="O56" s="106">
        <v>0.5</v>
      </c>
      <c r="P56" s="106">
        <v>0.5</v>
      </c>
    </row>
    <row r="57" spans="1:16" ht="22.5">
      <c r="A57" s="242"/>
      <c r="B57" s="242"/>
      <c r="C57" s="243"/>
      <c r="D57" s="244"/>
      <c r="E57" s="245"/>
      <c r="F57" s="101" t="s">
        <v>126</v>
      </c>
      <c r="G57" s="98">
        <f t="shared" si="0"/>
        <v>0</v>
      </c>
      <c r="H57" s="106"/>
      <c r="I57" s="106"/>
      <c r="J57" s="106"/>
      <c r="K57" s="106"/>
      <c r="L57" s="106"/>
      <c r="M57" s="106"/>
      <c r="N57" s="106"/>
      <c r="O57" s="106"/>
      <c r="P57" s="106"/>
    </row>
    <row r="58" spans="1:16" ht="33.75">
      <c r="A58" s="242"/>
      <c r="B58" s="242"/>
      <c r="C58" s="243"/>
      <c r="D58" s="244"/>
      <c r="E58" s="245"/>
      <c r="F58" s="102" t="s">
        <v>127</v>
      </c>
      <c r="G58" s="98">
        <f t="shared" si="0"/>
        <v>2.5500000000000003</v>
      </c>
      <c r="H58" s="106">
        <f>H53*45%</f>
        <v>0</v>
      </c>
      <c r="I58" s="106">
        <v>0</v>
      </c>
      <c r="J58" s="106">
        <v>0.15</v>
      </c>
      <c r="K58" s="106">
        <v>0.1</v>
      </c>
      <c r="L58" s="106">
        <v>0.8</v>
      </c>
      <c r="M58" s="106">
        <v>0.1</v>
      </c>
      <c r="N58" s="106">
        <v>0.1</v>
      </c>
      <c r="O58" s="106">
        <v>0.2</v>
      </c>
      <c r="P58" s="106">
        <v>1.1000000000000001</v>
      </c>
    </row>
    <row r="59" spans="1:16" ht="22.5">
      <c r="A59" s="242"/>
      <c r="B59" s="242"/>
      <c r="C59" s="243"/>
      <c r="D59" s="244"/>
      <c r="E59" s="245"/>
      <c r="F59" s="102" t="s">
        <v>128</v>
      </c>
      <c r="G59" s="98">
        <f t="shared" si="0"/>
        <v>2.25</v>
      </c>
      <c r="H59" s="106">
        <v>0</v>
      </c>
      <c r="I59" s="106">
        <v>0</v>
      </c>
      <c r="J59" s="106">
        <v>0.15</v>
      </c>
      <c r="K59" s="106">
        <v>0.1</v>
      </c>
      <c r="L59" s="106">
        <v>0.2</v>
      </c>
      <c r="M59" s="106">
        <v>0.1</v>
      </c>
      <c r="N59" s="106">
        <v>0.1</v>
      </c>
      <c r="O59" s="106">
        <v>0.8</v>
      </c>
      <c r="P59" s="106">
        <v>0.8</v>
      </c>
    </row>
    <row r="60" spans="1:16" ht="22.5">
      <c r="A60" s="242"/>
      <c r="B60" s="242"/>
      <c r="C60" s="243"/>
      <c r="D60" s="244"/>
      <c r="E60" s="245"/>
      <c r="F60" s="102" t="s">
        <v>129</v>
      </c>
      <c r="G60" s="98">
        <f t="shared" si="0"/>
        <v>6.863999999999999</v>
      </c>
      <c r="H60" s="100">
        <f t="shared" ref="H60:M60" si="19">H53-H54-H58-H59</f>
        <v>0</v>
      </c>
      <c r="I60" s="100">
        <f t="shared" si="19"/>
        <v>0</v>
      </c>
      <c r="J60" s="100">
        <f t="shared" si="19"/>
        <v>9.9999999999999978E-2</v>
      </c>
      <c r="K60" s="100">
        <f>K53-K54-K58-K59</f>
        <v>5.8050000000000006</v>
      </c>
      <c r="L60" s="100">
        <f t="shared" si="19"/>
        <v>0.20000000000000012</v>
      </c>
      <c r="M60" s="100">
        <f t="shared" si="19"/>
        <v>0.13499999999999995</v>
      </c>
      <c r="N60" s="100">
        <f t="shared" ref="N60:P60" si="20">N53-N54-N58-N59</f>
        <v>0.153</v>
      </c>
      <c r="O60" s="100">
        <f t="shared" si="20"/>
        <v>0.246</v>
      </c>
      <c r="P60" s="100">
        <f t="shared" si="20"/>
        <v>0.22499999999999987</v>
      </c>
    </row>
    <row r="61" spans="1:16">
      <c r="A61" s="190">
        <v>11</v>
      </c>
      <c r="B61" s="190">
        <v>0</v>
      </c>
      <c r="C61" s="182" t="s">
        <v>49</v>
      </c>
      <c r="D61" s="109"/>
      <c r="E61" s="212" t="s">
        <v>50</v>
      </c>
      <c r="F61" s="97" t="s">
        <v>4</v>
      </c>
      <c r="G61" s="98">
        <f t="shared" si="0"/>
        <v>16.600000000000001</v>
      </c>
      <c r="H61" s="107">
        <f>'2'!H126</f>
        <v>0</v>
      </c>
      <c r="I61" s="107">
        <f>'2'!I126</f>
        <v>0</v>
      </c>
      <c r="J61" s="107">
        <f>'2'!J126</f>
        <v>0</v>
      </c>
      <c r="K61" s="107">
        <f>'2'!K126</f>
        <v>8.6</v>
      </c>
      <c r="L61" s="107">
        <f>'2'!L126</f>
        <v>0</v>
      </c>
      <c r="M61" s="107">
        <f>'2'!M126</f>
        <v>0</v>
      </c>
      <c r="N61" s="107">
        <f>'2'!N126</f>
        <v>8</v>
      </c>
      <c r="O61" s="107">
        <f>'2'!O126</f>
        <v>0</v>
      </c>
      <c r="P61" s="107">
        <f>'2'!P126</f>
        <v>0</v>
      </c>
    </row>
    <row r="62" spans="1:16">
      <c r="A62" s="191"/>
      <c r="B62" s="191"/>
      <c r="C62" s="183"/>
      <c r="D62" s="110"/>
      <c r="E62" s="241"/>
      <c r="F62" s="99" t="s">
        <v>123</v>
      </c>
      <c r="G62" s="160">
        <f t="shared" si="0"/>
        <v>1E-3</v>
      </c>
      <c r="H62" s="106">
        <v>0</v>
      </c>
      <c r="I62" s="106">
        <v>0</v>
      </c>
      <c r="J62" s="106">
        <v>0</v>
      </c>
      <c r="K62" s="150">
        <v>1E-3</v>
      </c>
      <c r="L62" s="150">
        <v>0</v>
      </c>
      <c r="M62" s="106">
        <v>0</v>
      </c>
      <c r="N62" s="106">
        <v>0</v>
      </c>
      <c r="O62" s="106">
        <v>0</v>
      </c>
      <c r="P62" s="106">
        <v>0</v>
      </c>
    </row>
    <row r="63" spans="1:16">
      <c r="A63" s="191"/>
      <c r="B63" s="191"/>
      <c r="C63" s="183"/>
      <c r="D63" s="110"/>
      <c r="E63" s="241"/>
      <c r="F63" s="101" t="s">
        <v>124</v>
      </c>
      <c r="G63" s="248"/>
      <c r="H63" s="249"/>
      <c r="I63" s="249"/>
      <c r="J63" s="249"/>
      <c r="K63" s="249"/>
      <c r="L63" s="249"/>
      <c r="M63" s="249"/>
      <c r="N63" s="249"/>
      <c r="O63" s="249"/>
      <c r="P63" s="250"/>
    </row>
    <row r="64" spans="1:16" ht="33.75">
      <c r="A64" s="110"/>
      <c r="B64" s="110"/>
      <c r="C64" s="111"/>
      <c r="D64" s="110"/>
      <c r="E64" s="112"/>
      <c r="F64" s="113" t="s">
        <v>125</v>
      </c>
      <c r="G64" s="160">
        <f t="shared" si="0"/>
        <v>1E-3</v>
      </c>
      <c r="H64" s="106">
        <v>0</v>
      </c>
      <c r="I64" s="106">
        <v>0</v>
      </c>
      <c r="J64" s="106">
        <v>0</v>
      </c>
      <c r="K64" s="150">
        <v>1E-3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</row>
    <row r="65" spans="1:16" ht="22.5">
      <c r="A65" s="110"/>
      <c r="B65" s="110"/>
      <c r="C65" s="111"/>
      <c r="D65" s="110"/>
      <c r="E65" s="112"/>
      <c r="F65" s="101" t="s">
        <v>126</v>
      </c>
      <c r="G65" s="98">
        <f t="shared" si="0"/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</row>
    <row r="66" spans="1:16" ht="33.75">
      <c r="A66" s="110"/>
      <c r="B66" s="110"/>
      <c r="C66" s="111"/>
      <c r="D66" s="110"/>
      <c r="E66" s="112"/>
      <c r="F66" s="102" t="s">
        <v>127</v>
      </c>
      <c r="G66" s="98">
        <f t="shared" si="0"/>
        <v>3.2</v>
      </c>
      <c r="H66" s="106">
        <v>0</v>
      </c>
      <c r="I66" s="106">
        <v>0</v>
      </c>
      <c r="J66" s="106">
        <v>0</v>
      </c>
      <c r="K66" s="106">
        <v>1.6</v>
      </c>
      <c r="L66" s="106">
        <v>0</v>
      </c>
      <c r="M66" s="106">
        <v>0</v>
      </c>
      <c r="N66" s="106">
        <v>1.6</v>
      </c>
      <c r="O66" s="106">
        <v>0</v>
      </c>
      <c r="P66" s="106">
        <v>0</v>
      </c>
    </row>
    <row r="67" spans="1:16" ht="22.5">
      <c r="A67" s="110"/>
      <c r="B67" s="110"/>
      <c r="C67" s="111"/>
      <c r="D67" s="110"/>
      <c r="E67" s="112"/>
      <c r="F67" s="102" t="s">
        <v>128</v>
      </c>
      <c r="G67" s="98">
        <f t="shared" si="0"/>
        <v>12.6</v>
      </c>
      <c r="H67" s="106">
        <v>0</v>
      </c>
      <c r="I67" s="106">
        <v>0</v>
      </c>
      <c r="J67" s="106">
        <v>0</v>
      </c>
      <c r="K67" s="106">
        <v>6.6</v>
      </c>
      <c r="L67" s="106">
        <v>0</v>
      </c>
      <c r="M67" s="106">
        <v>0</v>
      </c>
      <c r="N67" s="106">
        <v>6</v>
      </c>
      <c r="O67" s="106">
        <v>0</v>
      </c>
      <c r="P67" s="106">
        <v>0</v>
      </c>
    </row>
    <row r="68" spans="1:16" ht="22.5">
      <c r="A68" s="114"/>
      <c r="B68" s="114"/>
      <c r="C68" s="115"/>
      <c r="D68" s="114"/>
      <c r="E68" s="116"/>
      <c r="F68" s="102" t="s">
        <v>129</v>
      </c>
      <c r="G68" s="98">
        <f t="shared" si="0"/>
        <v>0.79900000000000126</v>
      </c>
      <c r="H68" s="100">
        <f t="shared" ref="H68:P68" si="21">H61-H62-H66-H67</f>
        <v>0</v>
      </c>
      <c r="I68" s="100">
        <f t="shared" si="21"/>
        <v>0</v>
      </c>
      <c r="J68" s="100">
        <f t="shared" si="21"/>
        <v>0</v>
      </c>
      <c r="K68" s="100">
        <f t="shared" si="21"/>
        <v>0.39900000000000091</v>
      </c>
      <c r="L68" s="100">
        <f t="shared" si="21"/>
        <v>0</v>
      </c>
      <c r="M68" s="100">
        <f t="shared" si="21"/>
        <v>0</v>
      </c>
      <c r="N68" s="100">
        <f t="shared" si="21"/>
        <v>0.40000000000000036</v>
      </c>
      <c r="O68" s="100">
        <f t="shared" si="21"/>
        <v>0</v>
      </c>
      <c r="P68" s="100">
        <f t="shared" si="21"/>
        <v>0</v>
      </c>
    </row>
    <row r="69" spans="1:16" ht="24.75" customHeight="1">
      <c r="A69" s="136">
        <v>11</v>
      </c>
      <c r="B69" s="136">
        <v>0</v>
      </c>
      <c r="C69" s="137" t="s">
        <v>51</v>
      </c>
      <c r="D69" s="159"/>
      <c r="E69" s="66" t="s">
        <v>131</v>
      </c>
      <c r="F69" s="97" t="s">
        <v>4</v>
      </c>
      <c r="G69" s="98">
        <f t="shared" si="0"/>
        <v>442.1</v>
      </c>
      <c r="H69" s="107">
        <f>'2'!H133</f>
        <v>29.5</v>
      </c>
      <c r="I69" s="107">
        <f>'2'!I133</f>
        <v>43.3</v>
      </c>
      <c r="J69" s="107">
        <f>'2'!J133</f>
        <v>49.5</v>
      </c>
      <c r="K69" s="107">
        <f>'2'!K133</f>
        <v>48.3</v>
      </c>
      <c r="L69" s="107">
        <f>'2'!L133</f>
        <v>54.3</v>
      </c>
      <c r="M69" s="107">
        <f>'2'!M133</f>
        <v>54.3</v>
      </c>
      <c r="N69" s="107">
        <f>'2'!N133</f>
        <v>54.3</v>
      </c>
      <c r="O69" s="107">
        <f>'2'!O133</f>
        <v>54.3</v>
      </c>
      <c r="P69" s="107">
        <f>'2'!P133</f>
        <v>54.3</v>
      </c>
    </row>
    <row r="70" spans="1:16">
      <c r="A70" s="167">
        <v>1</v>
      </c>
      <c r="B70" s="167">
        <v>2</v>
      </c>
      <c r="C70" s="167">
        <v>3</v>
      </c>
      <c r="D70" s="167">
        <v>4</v>
      </c>
      <c r="E70" s="168">
        <v>5</v>
      </c>
      <c r="F70" s="143">
        <v>6</v>
      </c>
      <c r="G70" s="143">
        <v>7</v>
      </c>
      <c r="H70" s="143">
        <v>8</v>
      </c>
      <c r="I70" s="143">
        <v>9</v>
      </c>
      <c r="J70" s="143">
        <v>10</v>
      </c>
      <c r="K70" s="143">
        <v>11</v>
      </c>
      <c r="L70" s="143">
        <v>12</v>
      </c>
      <c r="M70" s="143">
        <v>13</v>
      </c>
      <c r="N70" s="143">
        <v>14</v>
      </c>
      <c r="O70" s="143">
        <v>15</v>
      </c>
      <c r="P70" s="143">
        <v>16</v>
      </c>
    </row>
    <row r="71" spans="1:16">
      <c r="A71" s="110"/>
      <c r="B71" s="110"/>
      <c r="C71" s="111"/>
      <c r="D71" s="157"/>
      <c r="E71" s="112"/>
      <c r="F71" s="99" t="s">
        <v>123</v>
      </c>
      <c r="G71" s="98">
        <f t="shared" si="0"/>
        <v>0</v>
      </c>
      <c r="H71" s="106">
        <f t="shared" ref="H71:M71" si="22">H73+H74</f>
        <v>0</v>
      </c>
      <c r="I71" s="106">
        <f t="shared" si="22"/>
        <v>0</v>
      </c>
      <c r="J71" s="106">
        <f t="shared" si="22"/>
        <v>0</v>
      </c>
      <c r="K71" s="106">
        <f t="shared" si="22"/>
        <v>0</v>
      </c>
      <c r="L71" s="106">
        <f t="shared" si="22"/>
        <v>0</v>
      </c>
      <c r="M71" s="106">
        <f t="shared" si="22"/>
        <v>0</v>
      </c>
      <c r="N71" s="106">
        <f t="shared" ref="N71:P71" si="23">N73+N74</f>
        <v>0</v>
      </c>
      <c r="O71" s="106">
        <f t="shared" si="23"/>
        <v>0</v>
      </c>
      <c r="P71" s="106">
        <f t="shared" si="23"/>
        <v>0</v>
      </c>
    </row>
    <row r="72" spans="1:16">
      <c r="A72" s="110"/>
      <c r="B72" s="110"/>
      <c r="C72" s="111"/>
      <c r="D72" s="157"/>
      <c r="E72" s="112"/>
      <c r="F72" s="101" t="s">
        <v>124</v>
      </c>
      <c r="G72" s="248"/>
      <c r="H72" s="249"/>
      <c r="I72" s="249"/>
      <c r="J72" s="249"/>
      <c r="K72" s="249"/>
      <c r="L72" s="249"/>
      <c r="M72" s="249"/>
      <c r="N72" s="249"/>
      <c r="O72" s="249"/>
      <c r="P72" s="250"/>
    </row>
    <row r="73" spans="1:16" ht="33.75">
      <c r="A73" s="110"/>
      <c r="B73" s="110"/>
      <c r="C73" s="111"/>
      <c r="D73" s="157"/>
      <c r="E73" s="112"/>
      <c r="F73" s="101" t="s">
        <v>125</v>
      </c>
      <c r="G73" s="98">
        <f t="shared" si="0"/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</row>
    <row r="74" spans="1:16" ht="22.5">
      <c r="A74" s="110"/>
      <c r="B74" s="110"/>
      <c r="C74" s="111"/>
      <c r="D74" s="157"/>
      <c r="E74" s="112"/>
      <c r="F74" s="101" t="s">
        <v>126</v>
      </c>
      <c r="G74" s="98">
        <f t="shared" si="0"/>
        <v>0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0</v>
      </c>
    </row>
    <row r="75" spans="1:16" ht="33.75">
      <c r="A75" s="110"/>
      <c r="B75" s="110"/>
      <c r="C75" s="111"/>
      <c r="D75" s="157"/>
      <c r="E75" s="112"/>
      <c r="F75" s="102" t="s">
        <v>127</v>
      </c>
      <c r="G75" s="98">
        <f t="shared" si="0"/>
        <v>265.25999999999993</v>
      </c>
      <c r="H75" s="100">
        <f t="shared" ref="H75:M75" si="24">H69*60%</f>
        <v>17.7</v>
      </c>
      <c r="I75" s="100">
        <f t="shared" si="24"/>
        <v>25.979999999999997</v>
      </c>
      <c r="J75" s="100">
        <f t="shared" si="24"/>
        <v>29.7</v>
      </c>
      <c r="K75" s="100">
        <f t="shared" si="24"/>
        <v>28.979999999999997</v>
      </c>
      <c r="L75" s="100">
        <f t="shared" si="24"/>
        <v>32.58</v>
      </c>
      <c r="M75" s="100">
        <f t="shared" si="24"/>
        <v>32.58</v>
      </c>
      <c r="N75" s="100">
        <f t="shared" ref="N75:P75" si="25">N69*60%</f>
        <v>32.58</v>
      </c>
      <c r="O75" s="100">
        <f t="shared" si="25"/>
        <v>32.58</v>
      </c>
      <c r="P75" s="100">
        <f t="shared" si="25"/>
        <v>32.58</v>
      </c>
    </row>
    <row r="76" spans="1:16" ht="22.5">
      <c r="A76" s="110"/>
      <c r="B76" s="110"/>
      <c r="C76" s="111"/>
      <c r="D76" s="157"/>
      <c r="E76" s="112"/>
      <c r="F76" s="102" t="s">
        <v>128</v>
      </c>
      <c r="G76" s="98">
        <f t="shared" si="0"/>
        <v>176.84</v>
      </c>
      <c r="H76" s="100">
        <f t="shared" ref="H76:M76" si="26">H69-H75</f>
        <v>11.8</v>
      </c>
      <c r="I76" s="100">
        <f t="shared" si="26"/>
        <v>17.32</v>
      </c>
      <c r="J76" s="100">
        <f t="shared" si="26"/>
        <v>19.8</v>
      </c>
      <c r="K76" s="100">
        <f t="shared" si="26"/>
        <v>19.32</v>
      </c>
      <c r="L76" s="100">
        <f t="shared" si="26"/>
        <v>21.72</v>
      </c>
      <c r="M76" s="100">
        <f t="shared" si="26"/>
        <v>21.72</v>
      </c>
      <c r="N76" s="100">
        <f t="shared" ref="N76:P76" si="27">N69-N75</f>
        <v>21.72</v>
      </c>
      <c r="O76" s="100">
        <f t="shared" si="27"/>
        <v>21.72</v>
      </c>
      <c r="P76" s="100">
        <f t="shared" si="27"/>
        <v>21.72</v>
      </c>
    </row>
    <row r="77" spans="1:16" ht="22.5">
      <c r="A77" s="114"/>
      <c r="B77" s="114"/>
      <c r="C77" s="115"/>
      <c r="D77" s="158"/>
      <c r="E77" s="116"/>
      <c r="F77" s="102" t="s">
        <v>129</v>
      </c>
      <c r="G77" s="98">
        <f t="shared" si="0"/>
        <v>0</v>
      </c>
      <c r="H77" s="100">
        <f t="shared" ref="H77:M77" si="28">H69-H71-H75-H76</f>
        <v>0</v>
      </c>
      <c r="I77" s="100">
        <f t="shared" si="28"/>
        <v>0</v>
      </c>
      <c r="J77" s="100">
        <f t="shared" si="28"/>
        <v>0</v>
      </c>
      <c r="K77" s="100">
        <f t="shared" si="28"/>
        <v>0</v>
      </c>
      <c r="L77" s="100">
        <f t="shared" si="28"/>
        <v>0</v>
      </c>
      <c r="M77" s="100">
        <f t="shared" si="28"/>
        <v>0</v>
      </c>
      <c r="N77" s="100">
        <f t="shared" ref="N77:P77" si="29">N69-N71-N75-N76</f>
        <v>0</v>
      </c>
      <c r="O77" s="100">
        <f t="shared" si="29"/>
        <v>0</v>
      </c>
      <c r="P77" s="100">
        <f t="shared" si="29"/>
        <v>0</v>
      </c>
    </row>
    <row r="78" spans="1:16">
      <c r="A78" s="242">
        <v>11</v>
      </c>
      <c r="B78" s="242">
        <v>0</v>
      </c>
      <c r="C78" s="243" t="s">
        <v>59</v>
      </c>
      <c r="D78" s="242"/>
      <c r="E78" s="245" t="s">
        <v>60</v>
      </c>
      <c r="F78" s="97" t="s">
        <v>4</v>
      </c>
      <c r="G78" s="98">
        <f t="shared" si="0"/>
        <v>97.800000000000011</v>
      </c>
      <c r="H78" s="107">
        <f>'2'!H142</f>
        <v>0</v>
      </c>
      <c r="I78" s="107">
        <f>'2'!I142</f>
        <v>0</v>
      </c>
      <c r="J78" s="107">
        <f>'2'!J142</f>
        <v>0</v>
      </c>
      <c r="K78" s="107">
        <f>'2'!K142</f>
        <v>0</v>
      </c>
      <c r="L78" s="107">
        <f>'2'!L142</f>
        <v>0</v>
      </c>
      <c r="M78" s="107">
        <f>'2'!M142</f>
        <v>10</v>
      </c>
      <c r="N78" s="107">
        <f>'2'!N142</f>
        <v>87.800000000000011</v>
      </c>
      <c r="O78" s="107">
        <f>'2'!O142</f>
        <v>0</v>
      </c>
      <c r="P78" s="107">
        <f>'2'!P142</f>
        <v>0</v>
      </c>
    </row>
    <row r="79" spans="1:16">
      <c r="A79" s="242"/>
      <c r="B79" s="242"/>
      <c r="C79" s="243"/>
      <c r="D79" s="242"/>
      <c r="E79" s="245"/>
      <c r="F79" s="99" t="s">
        <v>123</v>
      </c>
      <c r="G79" s="98">
        <f t="shared" ref="G79:G93" si="30">H79+I79+J79+K79+L79+M79+N79+O79+P79</f>
        <v>10</v>
      </c>
      <c r="H79" s="100">
        <f t="shared" ref="H79:M79" si="31">H81</f>
        <v>0</v>
      </c>
      <c r="I79" s="100">
        <f t="shared" si="31"/>
        <v>0</v>
      </c>
      <c r="J79" s="100">
        <f t="shared" si="31"/>
        <v>0</v>
      </c>
      <c r="K79" s="100">
        <f t="shared" si="31"/>
        <v>0</v>
      </c>
      <c r="L79" s="100">
        <f>L81</f>
        <v>0</v>
      </c>
      <c r="M79" s="100">
        <f t="shared" si="31"/>
        <v>10</v>
      </c>
      <c r="N79" s="100">
        <f t="shared" ref="N79:P79" si="32">N81</f>
        <v>0</v>
      </c>
      <c r="O79" s="100">
        <f t="shared" si="32"/>
        <v>0</v>
      </c>
      <c r="P79" s="100">
        <f t="shared" si="32"/>
        <v>0</v>
      </c>
    </row>
    <row r="80" spans="1:16">
      <c r="A80" s="242"/>
      <c r="B80" s="242"/>
      <c r="C80" s="243"/>
      <c r="D80" s="242"/>
      <c r="E80" s="245"/>
      <c r="F80" s="101" t="s">
        <v>124</v>
      </c>
      <c r="G80" s="248"/>
      <c r="H80" s="249"/>
      <c r="I80" s="249"/>
      <c r="J80" s="249"/>
      <c r="K80" s="249"/>
      <c r="L80" s="249"/>
      <c r="M80" s="249"/>
      <c r="N80" s="249"/>
      <c r="O80" s="249"/>
      <c r="P80" s="250"/>
    </row>
    <row r="81" spans="1:16" ht="27.75" customHeight="1">
      <c r="A81" s="242"/>
      <c r="B81" s="242"/>
      <c r="C81" s="243"/>
      <c r="D81" s="242"/>
      <c r="E81" s="245"/>
      <c r="F81" s="101" t="s">
        <v>125</v>
      </c>
      <c r="G81" s="98">
        <f t="shared" si="30"/>
        <v>10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10</v>
      </c>
      <c r="N81" s="106">
        <v>0</v>
      </c>
      <c r="O81" s="106">
        <v>0</v>
      </c>
      <c r="P81" s="106">
        <v>0</v>
      </c>
    </row>
    <row r="82" spans="1:16" ht="22.5">
      <c r="A82" s="242"/>
      <c r="B82" s="242"/>
      <c r="C82" s="243"/>
      <c r="D82" s="242"/>
      <c r="E82" s="245"/>
      <c r="F82" s="101" t="s">
        <v>126</v>
      </c>
      <c r="G82" s="98">
        <f t="shared" si="30"/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</row>
    <row r="83" spans="1:16" ht="33.75">
      <c r="A83" s="242"/>
      <c r="B83" s="242"/>
      <c r="C83" s="243"/>
      <c r="D83" s="242"/>
      <c r="E83" s="245"/>
      <c r="F83" s="102" t="s">
        <v>127</v>
      </c>
      <c r="G83" s="98">
        <f t="shared" si="30"/>
        <v>43.9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0</v>
      </c>
      <c r="N83" s="106">
        <v>43.9</v>
      </c>
      <c r="O83" s="106">
        <v>0</v>
      </c>
      <c r="P83" s="106">
        <v>0</v>
      </c>
    </row>
    <row r="84" spans="1:16" ht="22.5">
      <c r="A84" s="242"/>
      <c r="B84" s="242"/>
      <c r="C84" s="243"/>
      <c r="D84" s="242"/>
      <c r="E84" s="245"/>
      <c r="F84" s="102" t="s">
        <v>128</v>
      </c>
      <c r="G84" s="98">
        <f t="shared" si="30"/>
        <v>43.9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43.9</v>
      </c>
      <c r="O84" s="106">
        <v>0</v>
      </c>
      <c r="P84" s="106">
        <v>0</v>
      </c>
    </row>
    <row r="85" spans="1:16" ht="22.5">
      <c r="A85" s="242"/>
      <c r="B85" s="242"/>
      <c r="C85" s="243"/>
      <c r="D85" s="242"/>
      <c r="E85" s="245"/>
      <c r="F85" s="102" t="s">
        <v>129</v>
      </c>
      <c r="G85" s="98">
        <f t="shared" si="30"/>
        <v>0</v>
      </c>
      <c r="H85" s="106">
        <f t="shared" ref="H85:M85" si="33">H78-H79-H83-H84</f>
        <v>0</v>
      </c>
      <c r="I85" s="106">
        <f t="shared" si="33"/>
        <v>0</v>
      </c>
      <c r="J85" s="106">
        <f t="shared" si="33"/>
        <v>0</v>
      </c>
      <c r="K85" s="106">
        <f t="shared" si="33"/>
        <v>0</v>
      </c>
      <c r="L85" s="106">
        <f t="shared" si="33"/>
        <v>0</v>
      </c>
      <c r="M85" s="106">
        <f t="shared" si="33"/>
        <v>0</v>
      </c>
      <c r="N85" s="106">
        <v>0</v>
      </c>
      <c r="O85" s="106">
        <f t="shared" ref="O85" si="34">O78-O79-O83-O84</f>
        <v>0</v>
      </c>
      <c r="P85" s="106">
        <v>0</v>
      </c>
    </row>
    <row r="86" spans="1:16">
      <c r="A86" s="246"/>
      <c r="B86" s="246"/>
      <c r="C86" s="246"/>
      <c r="D86" s="246"/>
      <c r="E86" s="247" t="s">
        <v>132</v>
      </c>
      <c r="F86" s="97" t="s">
        <v>4</v>
      </c>
      <c r="G86" s="98">
        <f t="shared" si="30"/>
        <v>1513.4360000000001</v>
      </c>
      <c r="H86" s="107">
        <f t="shared" ref="H86:P86" si="35">H13+H21+H29+H45+H53+H61+H69+H78</f>
        <v>108.7</v>
      </c>
      <c r="I86" s="107">
        <f t="shared" si="35"/>
        <v>124.39999999999999</v>
      </c>
      <c r="J86" s="107">
        <f t="shared" si="35"/>
        <v>113</v>
      </c>
      <c r="K86" s="107">
        <f t="shared" si="35"/>
        <v>267.577</v>
      </c>
      <c r="L86" s="107">
        <f t="shared" si="35"/>
        <v>117.1</v>
      </c>
      <c r="M86" s="107">
        <f t="shared" si="35"/>
        <v>245.83499999999998</v>
      </c>
      <c r="N86" s="107">
        <f t="shared" si="35"/>
        <v>301.65300000000002</v>
      </c>
      <c r="O86" s="107">
        <f t="shared" si="35"/>
        <v>117.146</v>
      </c>
      <c r="P86" s="107">
        <f t="shared" si="35"/>
        <v>118.02500000000001</v>
      </c>
    </row>
    <row r="87" spans="1:16">
      <c r="A87" s="246"/>
      <c r="B87" s="246"/>
      <c r="C87" s="246"/>
      <c r="D87" s="246"/>
      <c r="E87" s="247"/>
      <c r="F87" s="97" t="s">
        <v>123</v>
      </c>
      <c r="G87" s="98">
        <f t="shared" si="30"/>
        <v>12.5</v>
      </c>
      <c r="H87" s="107">
        <f t="shared" ref="H87:P87" si="36">H14+H22+H30+H46+H54+H62+H71+H79</f>
        <v>0</v>
      </c>
      <c r="I87" s="107">
        <f t="shared" si="36"/>
        <v>0</v>
      </c>
      <c r="J87" s="107">
        <f t="shared" si="36"/>
        <v>0.3</v>
      </c>
      <c r="K87" s="107">
        <f t="shared" si="36"/>
        <v>0.5</v>
      </c>
      <c r="L87" s="107">
        <f t="shared" si="36"/>
        <v>0.5</v>
      </c>
      <c r="M87" s="107">
        <f t="shared" si="36"/>
        <v>10.1</v>
      </c>
      <c r="N87" s="107">
        <f t="shared" si="36"/>
        <v>0.1</v>
      </c>
      <c r="O87" s="107">
        <f t="shared" si="36"/>
        <v>0.5</v>
      </c>
      <c r="P87" s="107">
        <f t="shared" si="36"/>
        <v>0.5</v>
      </c>
    </row>
    <row r="88" spans="1:16">
      <c r="A88" s="246"/>
      <c r="B88" s="246"/>
      <c r="C88" s="246"/>
      <c r="D88" s="246"/>
      <c r="E88" s="247"/>
      <c r="F88" s="117" t="s">
        <v>124</v>
      </c>
      <c r="G88" s="248"/>
      <c r="H88" s="249"/>
      <c r="I88" s="249"/>
      <c r="J88" s="249"/>
      <c r="K88" s="249"/>
      <c r="L88" s="249"/>
      <c r="M88" s="249"/>
      <c r="N88" s="249"/>
      <c r="O88" s="249"/>
      <c r="P88" s="250"/>
    </row>
    <row r="89" spans="1:16" ht="31.5">
      <c r="A89" s="246"/>
      <c r="B89" s="246"/>
      <c r="C89" s="246"/>
      <c r="D89" s="246"/>
      <c r="E89" s="247"/>
      <c r="F89" s="117" t="s">
        <v>125</v>
      </c>
      <c r="G89" s="98">
        <f t="shared" si="30"/>
        <v>12.5</v>
      </c>
      <c r="H89" s="107">
        <f t="shared" ref="H89:P89" si="37">H16+H24+H32+H48+H56+H64+H73+H81</f>
        <v>0</v>
      </c>
      <c r="I89" s="107">
        <f t="shared" si="37"/>
        <v>0</v>
      </c>
      <c r="J89" s="107">
        <f t="shared" si="37"/>
        <v>0.3</v>
      </c>
      <c r="K89" s="108">
        <f t="shared" si="37"/>
        <v>0.5</v>
      </c>
      <c r="L89" s="108">
        <f t="shared" si="37"/>
        <v>0.5</v>
      </c>
      <c r="M89" s="108">
        <f t="shared" si="37"/>
        <v>10.1</v>
      </c>
      <c r="N89" s="108">
        <f t="shared" si="37"/>
        <v>0.1</v>
      </c>
      <c r="O89" s="108">
        <f t="shared" si="37"/>
        <v>0.5</v>
      </c>
      <c r="P89" s="108">
        <f t="shared" si="37"/>
        <v>0.5</v>
      </c>
    </row>
    <row r="90" spans="1:16" ht="21">
      <c r="A90" s="246"/>
      <c r="B90" s="246"/>
      <c r="C90" s="246"/>
      <c r="D90" s="246"/>
      <c r="E90" s="247"/>
      <c r="F90" s="117" t="s">
        <v>126</v>
      </c>
      <c r="G90" s="98">
        <f t="shared" si="30"/>
        <v>0</v>
      </c>
      <c r="H90" s="107">
        <f t="shared" ref="H90:P90" si="38">H17+H25+H33+H49+H57+H65+H74+H82</f>
        <v>0</v>
      </c>
      <c r="I90" s="107">
        <f t="shared" si="38"/>
        <v>0</v>
      </c>
      <c r="J90" s="107">
        <f t="shared" si="38"/>
        <v>0</v>
      </c>
      <c r="K90" s="107">
        <f t="shared" si="38"/>
        <v>0</v>
      </c>
      <c r="L90" s="107">
        <f t="shared" si="38"/>
        <v>0</v>
      </c>
      <c r="M90" s="107">
        <f t="shared" si="38"/>
        <v>0</v>
      </c>
      <c r="N90" s="107">
        <f t="shared" si="38"/>
        <v>0</v>
      </c>
      <c r="O90" s="107">
        <f t="shared" si="38"/>
        <v>0</v>
      </c>
      <c r="P90" s="107">
        <f t="shared" si="38"/>
        <v>0</v>
      </c>
    </row>
    <row r="91" spans="1:16" ht="42">
      <c r="A91" s="246"/>
      <c r="B91" s="246"/>
      <c r="C91" s="246"/>
      <c r="D91" s="246"/>
      <c r="E91" s="247"/>
      <c r="F91" s="118" t="s">
        <v>127</v>
      </c>
      <c r="G91" s="98">
        <f t="shared" si="30"/>
        <v>615.30999999999995</v>
      </c>
      <c r="H91" s="107">
        <f t="shared" ref="H91:P91" si="39">H18+H26+H34+H50+H58+H66+H75+H83</f>
        <v>42</v>
      </c>
      <c r="I91" s="107">
        <f t="shared" si="39"/>
        <v>54.879999999999995</v>
      </c>
      <c r="J91" s="107">
        <f t="shared" si="39"/>
        <v>45.25</v>
      </c>
      <c r="K91" s="107">
        <f t="shared" si="39"/>
        <v>74.88</v>
      </c>
      <c r="L91" s="107">
        <f t="shared" si="39"/>
        <v>51.58</v>
      </c>
      <c r="M91" s="107">
        <f t="shared" si="39"/>
        <v>106.08</v>
      </c>
      <c r="N91" s="107">
        <f t="shared" si="39"/>
        <v>137.78</v>
      </c>
      <c r="O91" s="107">
        <f t="shared" si="39"/>
        <v>50.98</v>
      </c>
      <c r="P91" s="107">
        <f t="shared" si="39"/>
        <v>51.879999999999995</v>
      </c>
    </row>
    <row r="92" spans="1:16" ht="21">
      <c r="A92" s="246"/>
      <c r="B92" s="246"/>
      <c r="C92" s="246"/>
      <c r="D92" s="246"/>
      <c r="E92" s="247"/>
      <c r="F92" s="118" t="s">
        <v>128</v>
      </c>
      <c r="G92" s="98">
        <f t="shared" si="30"/>
        <v>707.29</v>
      </c>
      <c r="H92" s="107">
        <f t="shared" ref="H92:P92" si="40">H19+H27+H35+H51+H59+H67+H76+H84</f>
        <v>42.6</v>
      </c>
      <c r="I92" s="107">
        <f t="shared" si="40"/>
        <v>54.92</v>
      </c>
      <c r="J92" s="107">
        <f t="shared" si="40"/>
        <v>47.95</v>
      </c>
      <c r="K92" s="107">
        <f t="shared" si="40"/>
        <v>161.41999999999999</v>
      </c>
      <c r="L92" s="107">
        <f t="shared" si="40"/>
        <v>47.22</v>
      </c>
      <c r="M92" s="107">
        <f t="shared" si="40"/>
        <v>111.91999999999999</v>
      </c>
      <c r="N92" s="107">
        <f t="shared" si="40"/>
        <v>145.62</v>
      </c>
      <c r="O92" s="107">
        <f t="shared" si="40"/>
        <v>47.819999999999993</v>
      </c>
      <c r="P92" s="107">
        <f t="shared" si="40"/>
        <v>47.819999999999993</v>
      </c>
    </row>
    <row r="93" spans="1:16" ht="21">
      <c r="A93" s="246"/>
      <c r="B93" s="246"/>
      <c r="C93" s="246"/>
      <c r="D93" s="246"/>
      <c r="E93" s="247"/>
      <c r="F93" s="118" t="s">
        <v>129</v>
      </c>
      <c r="G93" s="98">
        <f t="shared" si="30"/>
        <v>178.34000000000003</v>
      </c>
      <c r="H93" s="107">
        <f t="shared" ref="H93:P93" si="41">H20+H28+H36+H52+H60+H68+H77+H85</f>
        <v>24.099999999999998</v>
      </c>
      <c r="I93" s="107">
        <f t="shared" si="41"/>
        <v>14.6</v>
      </c>
      <c r="J93" s="107">
        <f t="shared" si="41"/>
        <v>19.5</v>
      </c>
      <c r="K93" s="107">
        <f t="shared" si="41"/>
        <v>30.781000000000013</v>
      </c>
      <c r="L93" s="107">
        <f t="shared" si="41"/>
        <v>17.8</v>
      </c>
      <c r="M93" s="107">
        <f t="shared" si="41"/>
        <v>17.735000000000003</v>
      </c>
      <c r="N93" s="107">
        <f t="shared" si="41"/>
        <v>18.152999999999999</v>
      </c>
      <c r="O93" s="107">
        <f t="shared" si="41"/>
        <v>17.846</v>
      </c>
      <c r="P93" s="107">
        <f t="shared" si="41"/>
        <v>17.825000000000003</v>
      </c>
    </row>
    <row r="94" spans="1:16">
      <c r="E94" s="119"/>
    </row>
  </sheetData>
  <mergeCells count="69">
    <mergeCell ref="G72:P72"/>
    <mergeCell ref="G80:P80"/>
    <mergeCell ref="G88:P88"/>
    <mergeCell ref="G23:P23"/>
    <mergeCell ref="G31:P31"/>
    <mergeCell ref="G47:P47"/>
    <mergeCell ref="G55:P55"/>
    <mergeCell ref="G63:P63"/>
    <mergeCell ref="N10:N11"/>
    <mergeCell ref="O10:O11"/>
    <mergeCell ref="P10:P11"/>
    <mergeCell ref="G9:P9"/>
    <mergeCell ref="G15:P15"/>
    <mergeCell ref="I10:I11"/>
    <mergeCell ref="J10:J11"/>
    <mergeCell ref="K10:K11"/>
    <mergeCell ref="L10:L11"/>
    <mergeCell ref="M10:M11"/>
    <mergeCell ref="D53:D60"/>
    <mergeCell ref="E53:E60"/>
    <mergeCell ref="A86:D93"/>
    <mergeCell ref="E86:E93"/>
    <mergeCell ref="A78:A85"/>
    <mergeCell ref="B78:B85"/>
    <mergeCell ref="C78:C85"/>
    <mergeCell ref="D78:D85"/>
    <mergeCell ref="E78:E85"/>
    <mergeCell ref="A61:A63"/>
    <mergeCell ref="B61:B63"/>
    <mergeCell ref="C61:C63"/>
    <mergeCell ref="E61:E63"/>
    <mergeCell ref="A53:A60"/>
    <mergeCell ref="B53:B60"/>
    <mergeCell ref="C53:C60"/>
    <mergeCell ref="A37:A44"/>
    <mergeCell ref="B37:B44"/>
    <mergeCell ref="C37:C44"/>
    <mergeCell ref="D37:D44"/>
    <mergeCell ref="E37:E44"/>
    <mergeCell ref="A45:A52"/>
    <mergeCell ref="B45:B52"/>
    <mergeCell ref="C45:C52"/>
    <mergeCell ref="D45:D52"/>
    <mergeCell ref="E45:E52"/>
    <mergeCell ref="A21:A28"/>
    <mergeCell ref="B21:B28"/>
    <mergeCell ref="C21:C28"/>
    <mergeCell ref="D21:D28"/>
    <mergeCell ref="E21:E28"/>
    <mergeCell ref="A29:A36"/>
    <mergeCell ref="B29:B36"/>
    <mergeCell ref="C29:C36"/>
    <mergeCell ref="D29:D36"/>
    <mergeCell ref="E29:E36"/>
    <mergeCell ref="A13:A20"/>
    <mergeCell ref="B13:B20"/>
    <mergeCell ref="C13:C20"/>
    <mergeCell ref="D13:D20"/>
    <mergeCell ref="E13:E20"/>
    <mergeCell ref="A9:D10"/>
    <mergeCell ref="E9:E11"/>
    <mergeCell ref="F9:F11"/>
    <mergeCell ref="G10:G11"/>
    <mergeCell ref="H10:H11"/>
    <mergeCell ref="A6:M7"/>
    <mergeCell ref="G1:P1"/>
    <mergeCell ref="G2:P2"/>
    <mergeCell ref="G3:P3"/>
    <mergeCell ref="G4:P4"/>
  </mergeCells>
  <pageMargins left="0.7" right="0.7" top="0.75" bottom="0.75" header="0.3" footer="0.3"/>
  <pageSetup paperSize="9" scale="58" orientation="portrait" verticalDpi="0" r:id="rId1"/>
  <rowBreaks count="1" manualBreakCount="1"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workbookViewId="0">
      <selection activeCell="G12" sqref="G12"/>
    </sheetView>
  </sheetViews>
  <sheetFormatPr defaultRowHeight="15"/>
  <cols>
    <col min="1" max="1" width="5.140625" customWidth="1"/>
    <col min="2" max="2" width="4.7109375" customWidth="1"/>
    <col min="3" max="3" width="4.85546875" customWidth="1"/>
    <col min="4" max="4" width="4.7109375" customWidth="1"/>
    <col min="5" max="5" width="40.5703125" customWidth="1"/>
    <col min="6" max="8" width="8.28515625" customWidth="1"/>
    <col min="9" max="9" width="8.140625" customWidth="1"/>
    <col min="10" max="11" width="7.85546875" customWidth="1"/>
    <col min="12" max="12" width="8" customWidth="1"/>
  </cols>
  <sheetData>
    <row r="1" spans="1:15">
      <c r="A1" s="120"/>
      <c r="B1" s="120"/>
      <c r="C1" s="72"/>
      <c r="D1" s="72"/>
      <c r="E1" s="72"/>
      <c r="F1" s="72"/>
      <c r="G1" s="72"/>
      <c r="H1" s="175" t="s">
        <v>133</v>
      </c>
      <c r="I1" s="175"/>
      <c r="J1" s="175"/>
      <c r="K1" s="175"/>
      <c r="L1" s="175"/>
      <c r="M1" s="175"/>
      <c r="N1" s="175"/>
      <c r="O1" s="175"/>
    </row>
    <row r="2" spans="1:15">
      <c r="A2" s="120"/>
      <c r="B2" s="120"/>
      <c r="C2" s="72"/>
      <c r="D2" s="72"/>
      <c r="E2" s="72"/>
      <c r="F2" s="72"/>
      <c r="G2" s="72"/>
      <c r="H2" s="175" t="s">
        <v>80</v>
      </c>
      <c r="I2" s="175"/>
      <c r="J2" s="175"/>
      <c r="K2" s="175"/>
      <c r="L2" s="175"/>
      <c r="M2" s="175"/>
      <c r="N2" s="175"/>
      <c r="O2" s="175"/>
    </row>
    <row r="3" spans="1:15">
      <c r="A3" s="120"/>
      <c r="B3" s="120"/>
      <c r="C3" s="72"/>
      <c r="D3" s="72"/>
      <c r="E3" s="72"/>
      <c r="F3" s="72"/>
      <c r="G3" s="72"/>
      <c r="H3" s="175" t="s">
        <v>81</v>
      </c>
      <c r="I3" s="175"/>
      <c r="J3" s="175"/>
      <c r="K3" s="175"/>
      <c r="L3" s="175"/>
      <c r="M3" s="175"/>
      <c r="N3" s="175"/>
      <c r="O3" s="175"/>
    </row>
    <row r="4" spans="1:15">
      <c r="A4" s="120"/>
      <c r="B4" s="120"/>
      <c r="C4" s="72"/>
      <c r="D4" s="72"/>
      <c r="E4" s="72"/>
      <c r="F4" s="72"/>
      <c r="G4" s="72"/>
      <c r="H4" s="175" t="s">
        <v>82</v>
      </c>
      <c r="I4" s="175"/>
      <c r="J4" s="175"/>
      <c r="K4" s="175"/>
      <c r="L4" s="175"/>
      <c r="M4" s="175"/>
      <c r="N4" s="175"/>
      <c r="O4" s="175"/>
    </row>
    <row r="5" spans="1:15">
      <c r="A5" s="120"/>
      <c r="B5" s="120"/>
      <c r="C5" s="72"/>
      <c r="D5" s="72"/>
      <c r="E5" s="72"/>
      <c r="F5" s="72"/>
      <c r="G5" s="72"/>
      <c r="H5" s="73"/>
      <c r="I5" s="73"/>
      <c r="J5" s="73"/>
    </row>
    <row r="6" spans="1:15">
      <c r="A6" s="120"/>
      <c r="B6" s="120"/>
      <c r="C6" s="251" t="s">
        <v>134</v>
      </c>
      <c r="D6" s="251"/>
      <c r="E6" s="251"/>
      <c r="F6" s="251"/>
      <c r="G6" s="251"/>
      <c r="H6" s="251"/>
      <c r="I6" s="251"/>
      <c r="J6" s="251"/>
    </row>
    <row r="7" spans="1:15">
      <c r="A7" s="120"/>
      <c r="B7" s="120"/>
      <c r="C7" s="121"/>
      <c r="D7" s="121"/>
      <c r="E7" s="121"/>
      <c r="F7" s="121"/>
      <c r="G7" s="121"/>
      <c r="H7" s="121"/>
      <c r="I7" s="121"/>
      <c r="J7" s="121"/>
    </row>
    <row r="8" spans="1:15">
      <c r="A8" s="237" t="s">
        <v>1</v>
      </c>
      <c r="B8" s="237"/>
      <c r="C8" s="237"/>
      <c r="D8" s="238"/>
      <c r="E8" s="225" t="s">
        <v>135</v>
      </c>
      <c r="F8" s="225" t="s">
        <v>136</v>
      </c>
      <c r="G8" s="225" t="s">
        <v>108</v>
      </c>
      <c r="H8" s="225"/>
      <c r="I8" s="225"/>
      <c r="J8" s="225"/>
      <c r="K8" s="225"/>
      <c r="L8" s="225"/>
      <c r="M8" s="225"/>
      <c r="N8" s="225"/>
      <c r="O8" s="225"/>
    </row>
    <row r="9" spans="1:15">
      <c r="A9" s="237"/>
      <c r="B9" s="237"/>
      <c r="C9" s="237"/>
      <c r="D9" s="238"/>
      <c r="E9" s="225"/>
      <c r="F9" s="225"/>
      <c r="G9" s="225" t="s">
        <v>91</v>
      </c>
      <c r="H9" s="225" t="s">
        <v>92</v>
      </c>
      <c r="I9" s="225" t="s">
        <v>93</v>
      </c>
      <c r="J9" s="225" t="s">
        <v>94</v>
      </c>
      <c r="K9" s="225" t="s">
        <v>95</v>
      </c>
      <c r="L9" s="225" t="s">
        <v>96</v>
      </c>
      <c r="M9" s="225" t="s">
        <v>140</v>
      </c>
      <c r="N9" s="225" t="s">
        <v>141</v>
      </c>
      <c r="O9" s="225" t="s">
        <v>142</v>
      </c>
    </row>
    <row r="10" spans="1:15">
      <c r="A10" s="5" t="s">
        <v>6</v>
      </c>
      <c r="B10" s="5" t="s">
        <v>7</v>
      </c>
      <c r="C10" s="5" t="s">
        <v>8</v>
      </c>
      <c r="D10" s="5" t="s">
        <v>9</v>
      </c>
      <c r="E10" s="252"/>
      <c r="F10" s="252"/>
      <c r="G10" s="225"/>
      <c r="H10" s="225"/>
      <c r="I10" s="225"/>
      <c r="J10" s="225"/>
      <c r="K10" s="225"/>
      <c r="L10" s="225"/>
      <c r="M10" s="225"/>
      <c r="N10" s="225"/>
      <c r="O10" s="225"/>
    </row>
    <row r="11" spans="1:15">
      <c r="A11" s="80" t="s">
        <v>11</v>
      </c>
      <c r="B11" s="80"/>
      <c r="C11" s="80"/>
      <c r="D11" s="122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</row>
    <row r="12" spans="1:15" ht="31.5">
      <c r="A12" s="80" t="s">
        <v>11</v>
      </c>
      <c r="B12" s="80" t="s">
        <v>12</v>
      </c>
      <c r="C12" s="80" t="s">
        <v>13</v>
      </c>
      <c r="D12" s="122"/>
      <c r="E12" s="123" t="s">
        <v>14</v>
      </c>
      <c r="F12" s="122" t="s">
        <v>17</v>
      </c>
      <c r="G12" s="124">
        <f>'2'!H13</f>
        <v>1080</v>
      </c>
      <c r="H12" s="124">
        <f>'2'!I13</f>
        <v>1152</v>
      </c>
      <c r="I12" s="124">
        <f>'2'!J13</f>
        <v>893.7</v>
      </c>
      <c r="J12" s="124">
        <f>'2'!K13</f>
        <v>1077.1199999999999</v>
      </c>
      <c r="K12" s="124">
        <f>'2'!L13</f>
        <v>1080</v>
      </c>
      <c r="L12" s="124">
        <f>'2'!M13</f>
        <v>1080</v>
      </c>
      <c r="M12" s="124">
        <f>'2'!N13</f>
        <v>1080</v>
      </c>
      <c r="N12" s="124">
        <f>'2'!O13</f>
        <v>1152</v>
      </c>
      <c r="O12" s="124">
        <f>'2'!P13</f>
        <v>1008</v>
      </c>
    </row>
    <row r="13" spans="1:15" ht="42">
      <c r="A13" s="80" t="s">
        <v>11</v>
      </c>
      <c r="B13" s="80" t="s">
        <v>12</v>
      </c>
      <c r="C13" s="80" t="s">
        <v>31</v>
      </c>
      <c r="D13" s="122"/>
      <c r="E13" s="123" t="s">
        <v>32</v>
      </c>
      <c r="F13" s="122" t="s">
        <v>17</v>
      </c>
      <c r="G13" s="124">
        <f>'2'!H40</f>
        <v>649</v>
      </c>
      <c r="H13" s="124">
        <f>'2'!I40</f>
        <v>648</v>
      </c>
      <c r="I13" s="124">
        <f>'2'!J40</f>
        <v>655.4</v>
      </c>
      <c r="J13" s="124">
        <f>'2'!K40</f>
        <v>694.79000000000008</v>
      </c>
      <c r="K13" s="124">
        <f>'2'!L40</f>
        <v>504</v>
      </c>
      <c r="L13" s="124">
        <f>'2'!M40</f>
        <v>504</v>
      </c>
      <c r="M13" s="124">
        <f>'2'!N40</f>
        <v>504</v>
      </c>
      <c r="N13" s="124">
        <f>'2'!O40</f>
        <v>504</v>
      </c>
      <c r="O13" s="124">
        <f>'2'!P40</f>
        <v>504</v>
      </c>
    </row>
    <row r="14" spans="1:15" ht="21">
      <c r="A14" s="80" t="s">
        <v>11</v>
      </c>
      <c r="B14" s="80" t="s">
        <v>12</v>
      </c>
      <c r="C14" s="80" t="s">
        <v>35</v>
      </c>
      <c r="D14" s="122"/>
      <c r="E14" s="123" t="s">
        <v>36</v>
      </c>
      <c r="F14" s="122" t="s">
        <v>137</v>
      </c>
      <c r="G14" s="125">
        <f>'2'!H65</f>
        <v>0</v>
      </c>
      <c r="H14" s="125">
        <f>'2'!I65</f>
        <v>0</v>
      </c>
      <c r="I14" s="125">
        <f>'2'!J65</f>
        <v>0</v>
      </c>
      <c r="J14" s="125">
        <f>'2'!K65</f>
        <v>0</v>
      </c>
      <c r="K14" s="125">
        <f>'2'!L65</f>
        <v>0</v>
      </c>
      <c r="L14" s="125">
        <f>'2'!M65</f>
        <v>72</v>
      </c>
      <c r="M14" s="125">
        <f>'2'!N65</f>
        <v>32</v>
      </c>
      <c r="N14" s="125">
        <f>'2'!O65</f>
        <v>0</v>
      </c>
      <c r="O14" s="125">
        <f>'2'!P65</f>
        <v>0</v>
      </c>
    </row>
    <row r="15" spans="1:15" ht="21" hidden="1">
      <c r="A15" s="80" t="s">
        <v>11</v>
      </c>
      <c r="B15" s="80" t="s">
        <v>12</v>
      </c>
      <c r="C15" s="80" t="s">
        <v>39</v>
      </c>
      <c r="D15" s="122"/>
      <c r="E15" s="123" t="s">
        <v>40</v>
      </c>
      <c r="F15" s="122" t="s">
        <v>54</v>
      </c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ht="21">
      <c r="A16" s="80" t="s">
        <v>11</v>
      </c>
      <c r="B16" s="80" t="s">
        <v>12</v>
      </c>
      <c r="C16" s="80" t="s">
        <v>39</v>
      </c>
      <c r="D16" s="122"/>
      <c r="E16" s="123" t="s">
        <v>42</v>
      </c>
      <c r="F16" s="122" t="s">
        <v>43</v>
      </c>
      <c r="G16" s="125">
        <f>'2'!H80</f>
        <v>56</v>
      </c>
      <c r="H16" s="125">
        <f>'2'!I80</f>
        <v>33</v>
      </c>
      <c r="I16" s="125">
        <f>'2'!J80</f>
        <v>18</v>
      </c>
      <c r="J16" s="125">
        <f>'2'!K80</f>
        <v>108</v>
      </c>
      <c r="K16" s="125">
        <f>'2'!L80</f>
        <v>30</v>
      </c>
      <c r="L16" s="125">
        <f>'2'!M80</f>
        <v>30</v>
      </c>
      <c r="M16" s="125">
        <f>'2'!N80</f>
        <v>30</v>
      </c>
      <c r="N16" s="125">
        <f>'2'!O80</f>
        <v>30</v>
      </c>
      <c r="O16" s="125">
        <f>'2'!P80</f>
        <v>30</v>
      </c>
    </row>
    <row r="17" spans="1:15" ht="21">
      <c r="A17" s="80" t="s">
        <v>11</v>
      </c>
      <c r="B17" s="80" t="s">
        <v>12</v>
      </c>
      <c r="C17" s="80" t="s">
        <v>44</v>
      </c>
      <c r="D17" s="122"/>
      <c r="E17" s="127" t="s">
        <v>45</v>
      </c>
      <c r="F17" s="122" t="s">
        <v>54</v>
      </c>
      <c r="G17" s="126">
        <f>'2'!H82</f>
        <v>0</v>
      </c>
      <c r="H17" s="126">
        <f>'2'!I82</f>
        <v>0</v>
      </c>
      <c r="I17" s="126">
        <f>'2'!J82</f>
        <v>1</v>
      </c>
      <c r="J17" s="126">
        <f>'2'!K82</f>
        <v>7</v>
      </c>
      <c r="K17" s="126">
        <f>'2'!L82</f>
        <v>3</v>
      </c>
      <c r="L17" s="126">
        <f>'2'!M82</f>
        <v>3</v>
      </c>
      <c r="M17" s="126">
        <f>'2'!N82</f>
        <v>2</v>
      </c>
      <c r="N17" s="126">
        <f>'2'!O82</f>
        <v>3</v>
      </c>
      <c r="O17" s="126">
        <f>'2'!P82</f>
        <v>6</v>
      </c>
    </row>
    <row r="18" spans="1:15" ht="21">
      <c r="A18" s="80" t="s">
        <v>11</v>
      </c>
      <c r="B18" s="80" t="s">
        <v>12</v>
      </c>
      <c r="C18" s="80" t="s">
        <v>49</v>
      </c>
      <c r="D18" s="122"/>
      <c r="E18" s="123" t="s">
        <v>50</v>
      </c>
      <c r="F18" s="128" t="s">
        <v>54</v>
      </c>
      <c r="G18" s="129">
        <f>'2'!H124</f>
        <v>0</v>
      </c>
      <c r="H18" s="129">
        <f>'2'!I124</f>
        <v>0</v>
      </c>
      <c r="I18" s="129">
        <f>'2'!J124</f>
        <v>0</v>
      </c>
      <c r="J18" s="129">
        <f>'2'!K124</f>
        <v>0</v>
      </c>
      <c r="K18" s="129">
        <f>'2'!L124</f>
        <v>1</v>
      </c>
      <c r="L18" s="129">
        <f>'2'!M124</f>
        <v>0</v>
      </c>
      <c r="M18" s="129">
        <f>'2'!N124</f>
        <v>0</v>
      </c>
      <c r="N18" s="129">
        <f>'2'!O124</f>
        <v>0</v>
      </c>
      <c r="O18" s="129">
        <f>'2'!P124</f>
        <v>0</v>
      </c>
    </row>
    <row r="19" spans="1:15">
      <c r="A19" s="80" t="s">
        <v>11</v>
      </c>
      <c r="B19" s="80" t="s">
        <v>12</v>
      </c>
      <c r="C19" s="80" t="s">
        <v>51</v>
      </c>
      <c r="D19" s="122"/>
      <c r="E19" s="123" t="s">
        <v>138</v>
      </c>
      <c r="F19" s="122" t="s">
        <v>43</v>
      </c>
      <c r="G19" s="125">
        <v>14.5</v>
      </c>
      <c r="H19" s="130">
        <v>9.8000000000000007</v>
      </c>
      <c r="I19" s="130">
        <v>7.5</v>
      </c>
      <c r="J19" s="130">
        <v>48.3</v>
      </c>
      <c r="K19" s="130">
        <v>54.3</v>
      </c>
      <c r="L19" s="130">
        <v>54.3</v>
      </c>
      <c r="M19" s="130">
        <v>54.3</v>
      </c>
      <c r="N19" s="130">
        <v>54.3</v>
      </c>
      <c r="O19" s="130">
        <v>54.3</v>
      </c>
    </row>
    <row r="20" spans="1:15" ht="21">
      <c r="A20" s="80" t="s">
        <v>11</v>
      </c>
      <c r="B20" s="80" t="s">
        <v>12</v>
      </c>
      <c r="C20" s="80" t="s">
        <v>59</v>
      </c>
      <c r="D20" s="122"/>
      <c r="E20" s="123" t="s">
        <v>60</v>
      </c>
      <c r="F20" s="122" t="s">
        <v>54</v>
      </c>
      <c r="G20" s="129">
        <f>'2'!H142</f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2</v>
      </c>
      <c r="M20" s="129">
        <v>0</v>
      </c>
      <c r="N20" s="129">
        <v>0</v>
      </c>
      <c r="O20" s="129">
        <v>0</v>
      </c>
    </row>
  </sheetData>
  <mergeCells count="19">
    <mergeCell ref="E11:O11"/>
    <mergeCell ref="K9:K10"/>
    <mergeCell ref="L9:L10"/>
    <mergeCell ref="I9:I10"/>
    <mergeCell ref="J9:J10"/>
    <mergeCell ref="M9:M10"/>
    <mergeCell ref="N9:N10"/>
    <mergeCell ref="O9:O10"/>
    <mergeCell ref="A8:D9"/>
    <mergeCell ref="E8:E10"/>
    <mergeCell ref="F8:F10"/>
    <mergeCell ref="G9:G10"/>
    <mergeCell ref="H9:H10"/>
    <mergeCell ref="G8:O8"/>
    <mergeCell ref="H1:O1"/>
    <mergeCell ref="H2:O2"/>
    <mergeCell ref="H3:O3"/>
    <mergeCell ref="H4:O4"/>
    <mergeCell ref="C6:J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</vt:lpstr>
      <vt:lpstr>3</vt:lpstr>
      <vt:lpstr>4</vt:lpstr>
      <vt:lpstr>5</vt:lpstr>
      <vt:lpstr>6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2020-01-22T19:08:43Z</dcterms:modified>
</cp:coreProperties>
</file>